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reuhand\V\veb.ch (2241)\Dauerakten\Seminar STAF 2019\Materialien\für Teilnehmer\"/>
    </mc:Choice>
  </mc:AlternateContent>
  <bookViews>
    <workbookView xWindow="0" yWindow="0" windowWidth="28800" windowHeight="11820"/>
  </bookViews>
  <sheets>
    <sheet name="V Eigenfinanzierung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1" i="1"/>
  <c r="H38" i="1"/>
  <c r="H37" i="1"/>
  <c r="H45" i="1"/>
  <c r="H44" i="1"/>
  <c r="H31" i="1"/>
  <c r="F31" i="1"/>
  <c r="H25" i="1"/>
  <c r="F25" i="1"/>
  <c r="H27" i="1"/>
  <c r="D31" i="1"/>
  <c r="D25" i="1"/>
  <c r="I45" i="1"/>
  <c r="I44" i="1"/>
  <c r="H18" i="1"/>
  <c r="I18" i="1" s="1"/>
  <c r="I38" i="1" s="1"/>
  <c r="H19" i="1"/>
  <c r="I19" i="1" s="1"/>
  <c r="H20" i="1"/>
  <c r="I20" i="1" s="1"/>
  <c r="H21" i="1"/>
  <c r="I21" i="1" s="1"/>
  <c r="H22" i="1"/>
  <c r="I22" i="1" s="1"/>
  <c r="H17" i="1"/>
  <c r="I17" i="1" s="1"/>
  <c r="D11" i="1"/>
  <c r="D10" i="1"/>
  <c r="F18" i="1"/>
  <c r="F19" i="1"/>
  <c r="F20" i="1"/>
  <c r="F21" i="1"/>
  <c r="F22" i="1"/>
  <c r="F17" i="1"/>
  <c r="I25" i="1" l="1"/>
  <c r="I41" i="1" s="1"/>
  <c r="I37" i="1" s="1"/>
</calcChain>
</file>

<file path=xl/sharedStrings.xml><?xml version="1.0" encoding="utf-8"?>
<sst xmlns="http://schemas.openxmlformats.org/spreadsheetml/2006/main" count="40" uniqueCount="33">
  <si>
    <t>SV 17 - Abzug Eigenfinanzierung</t>
  </si>
  <si>
    <t>Mandant, Ort</t>
  </si>
  <si>
    <t>Sicherheits-</t>
  </si>
  <si>
    <t>Anteil</t>
  </si>
  <si>
    <t>%</t>
  </si>
  <si>
    <t>Bilanz</t>
  </si>
  <si>
    <t>Darlehen Tochtergesellschaft</t>
  </si>
  <si>
    <t>Warenlager</t>
  </si>
  <si>
    <t>Immobilien</t>
  </si>
  <si>
    <t>Beteiligungen</t>
  </si>
  <si>
    <t>Total Aktiven</t>
  </si>
  <si>
    <t>Fremdkapital</t>
  </si>
  <si>
    <t>Rendite zehnjähriger Bundesobligationen</t>
  </si>
  <si>
    <t>Zinssatz gemäss Drittvergleich</t>
  </si>
  <si>
    <t>Total kalk. Zinsabzug auf Eigenfinanzierung</t>
  </si>
  <si>
    <t>Fr.</t>
  </si>
  <si>
    <t>Æ</t>
  </si>
  <si>
    <t>Sicherheitseigenkapital: Anteil übrige Aktiven</t>
  </si>
  <si>
    <t>Sicherheitseigenkapital: Anteil Forderungen Nahestehende</t>
  </si>
  <si>
    <t>EK</t>
  </si>
  <si>
    <t>Unter-</t>
  </si>
  <si>
    <t>legung</t>
  </si>
  <si>
    <t>mit EK</t>
  </si>
  <si>
    <t>massgebliches Kapital</t>
  </si>
  <si>
    <t xml:space="preserve">Eigenkapital bzw. </t>
  </si>
  <si>
    <t>Flüssige Mittel beriebsnotwendig</t>
  </si>
  <si>
    <t>von</t>
  </si>
  <si>
    <t>bis</t>
  </si>
  <si>
    <t>kalkulatorischer Zinsabzug auf übrigen Aktiven</t>
  </si>
  <si>
    <t>kalkulatorischer Zinsabzug auf Forderungen Nahestehende</t>
  </si>
  <si>
    <t>Kern-EK</t>
  </si>
  <si>
    <t>Einrichtungen</t>
  </si>
  <si>
    <r>
      <t>Art. 25a</t>
    </r>
    <r>
      <rPr>
        <vertAlign val="superscript"/>
        <sz val="11"/>
        <color theme="1"/>
        <rFont val="Times New Roman"/>
        <family val="1"/>
      </rPr>
      <t>bis</t>
    </r>
    <r>
      <rPr>
        <sz val="11"/>
        <color theme="1"/>
        <rFont val="Times New Roman"/>
        <family val="1"/>
      </rPr>
      <t xml:space="preserve"> StHG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</si>
</sst>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rgb="FF000000"/>
      <name val="Times New Roman"/>
      <family val="1"/>
    </font>
    <font>
      <sz val="11"/>
      <color rgb="FF0000FF"/>
      <name val="Times New Roman"/>
      <family val="1"/>
    </font>
    <font>
      <sz val="11"/>
      <color theme="1"/>
      <name val="Symbol"/>
      <family val="1"/>
      <charset val="2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/>
    <xf numFmtId="14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5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3" fillId="0" borderId="1" xfId="0" applyNumberFormat="1" applyFont="1" applyBorder="1"/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7" fillId="0" borderId="1" xfId="0" applyFont="1" applyBorder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/>
  </sheetViews>
  <sheetFormatPr baseColWidth="10" defaultColWidth="11.42578125" defaultRowHeight="15" x14ac:dyDescent="0.25"/>
  <cols>
    <col min="1" max="2" width="1.7109375" style="4" customWidth="1"/>
    <col min="3" max="3" width="30.5703125" style="4" customWidth="1"/>
    <col min="4" max="4" width="10.7109375" style="4" customWidth="1"/>
    <col min="5" max="5" width="7.7109375" style="4" customWidth="1"/>
    <col min="6" max="6" width="10.7109375" style="4" customWidth="1"/>
    <col min="7" max="7" width="7.7109375" style="4" customWidth="1"/>
    <col min="8" max="8" width="10.7109375" style="4" customWidth="1"/>
    <col min="9" max="9" width="7.7109375" style="4" customWidth="1"/>
    <col min="10" max="16384" width="11.42578125" style="4"/>
  </cols>
  <sheetData>
    <row r="1" spans="1:9" x14ac:dyDescent="0.25">
      <c r="A1" s="13" t="s">
        <v>1</v>
      </c>
      <c r="B1" s="13"/>
    </row>
    <row r="2" spans="1:9" x14ac:dyDescent="0.25">
      <c r="A2" s="40"/>
      <c r="B2" s="40"/>
      <c r="C2" s="41"/>
      <c r="D2" s="41"/>
      <c r="E2" s="41"/>
      <c r="F2" s="41"/>
      <c r="G2" s="41"/>
      <c r="H2" s="41"/>
      <c r="I2" s="41"/>
    </row>
    <row r="5" spans="1:9" x14ac:dyDescent="0.25">
      <c r="A5" s="14" t="s">
        <v>0</v>
      </c>
      <c r="B5" s="14"/>
      <c r="E5" s="15" t="s">
        <v>26</v>
      </c>
      <c r="F5" s="16">
        <v>43831</v>
      </c>
      <c r="G5" s="15" t="s">
        <v>27</v>
      </c>
      <c r="H5" s="16">
        <v>44196</v>
      </c>
    </row>
    <row r="6" spans="1:9" ht="18" x14ac:dyDescent="0.25">
      <c r="A6" s="14"/>
      <c r="B6" s="4" t="s">
        <v>32</v>
      </c>
      <c r="E6" s="15"/>
      <c r="F6" s="16"/>
      <c r="G6" s="15"/>
      <c r="H6" s="16"/>
    </row>
    <row r="9" spans="1:9" x14ac:dyDescent="0.25">
      <c r="C9" s="1"/>
      <c r="D9" s="2" t="s">
        <v>16</v>
      </c>
      <c r="E9" s="3" t="s">
        <v>20</v>
      </c>
      <c r="G9" s="3" t="s">
        <v>20</v>
      </c>
      <c r="I9" s="1"/>
    </row>
    <row r="10" spans="1:9" x14ac:dyDescent="0.25">
      <c r="C10" s="1"/>
      <c r="D10" s="5">
        <f>F5</f>
        <v>43831</v>
      </c>
      <c r="E10" s="6" t="s">
        <v>21</v>
      </c>
      <c r="F10" s="3"/>
      <c r="G10" s="3" t="s">
        <v>21</v>
      </c>
      <c r="H10" s="3" t="s">
        <v>2</v>
      </c>
    </row>
    <row r="11" spans="1:9" x14ac:dyDescent="0.25">
      <c r="C11" s="1"/>
      <c r="D11" s="7">
        <f>H5</f>
        <v>44196</v>
      </c>
      <c r="E11" s="6" t="s">
        <v>22</v>
      </c>
      <c r="F11" s="3" t="s">
        <v>30</v>
      </c>
      <c r="G11" s="3" t="s">
        <v>22</v>
      </c>
      <c r="H11" s="3" t="s">
        <v>19</v>
      </c>
      <c r="I11" s="3" t="s">
        <v>3</v>
      </c>
    </row>
    <row r="12" spans="1:9" ht="6" customHeight="1" x14ac:dyDescent="0.25">
      <c r="C12" s="1"/>
      <c r="D12" s="20"/>
      <c r="E12" s="21"/>
      <c r="F12" s="20"/>
      <c r="G12" s="22"/>
      <c r="H12" s="20"/>
      <c r="I12" s="20"/>
    </row>
    <row r="13" spans="1:9" ht="6" customHeight="1" x14ac:dyDescent="0.25">
      <c r="C13" s="1"/>
      <c r="D13" s="1"/>
      <c r="E13" s="17"/>
      <c r="F13" s="1"/>
      <c r="G13" s="12"/>
      <c r="H13" s="1"/>
      <c r="I13" s="1"/>
    </row>
    <row r="14" spans="1:9" x14ac:dyDescent="0.25">
      <c r="C14" s="1"/>
      <c r="D14" s="8" t="s">
        <v>15</v>
      </c>
      <c r="E14" s="3" t="s">
        <v>4</v>
      </c>
      <c r="F14" s="8" t="s">
        <v>15</v>
      </c>
      <c r="G14" s="3" t="s">
        <v>4</v>
      </c>
      <c r="H14" s="8" t="s">
        <v>15</v>
      </c>
      <c r="I14" s="3" t="s">
        <v>4</v>
      </c>
    </row>
    <row r="15" spans="1:9" x14ac:dyDescent="0.25">
      <c r="A15" s="12" t="s">
        <v>5</v>
      </c>
      <c r="D15" s="1"/>
      <c r="E15" s="1"/>
      <c r="F15" s="1"/>
      <c r="G15" s="1"/>
      <c r="H15" s="1"/>
      <c r="I15" s="1"/>
    </row>
    <row r="16" spans="1:9" x14ac:dyDescent="0.25">
      <c r="C16" s="1"/>
      <c r="D16" s="1"/>
      <c r="E16" s="1"/>
      <c r="F16" s="1"/>
      <c r="G16" s="1"/>
      <c r="H16" s="1"/>
      <c r="I16" s="1"/>
    </row>
    <row r="17" spans="1:9" x14ac:dyDescent="0.25">
      <c r="B17" s="12" t="s">
        <v>25</v>
      </c>
      <c r="D17" s="9">
        <v>150000</v>
      </c>
      <c r="E17" s="10">
        <v>0</v>
      </c>
      <c r="F17" s="10">
        <f>D17*E17%</f>
        <v>0</v>
      </c>
      <c r="G17" s="10">
        <v>100</v>
      </c>
      <c r="H17" s="10">
        <f>D17*G17%</f>
        <v>150000</v>
      </c>
      <c r="I17" s="11">
        <f>H17/H$25%</f>
        <v>6.8886337543053964</v>
      </c>
    </row>
    <row r="18" spans="1:9" x14ac:dyDescent="0.25">
      <c r="B18" s="12" t="s">
        <v>6</v>
      </c>
      <c r="D18" s="9">
        <v>400000</v>
      </c>
      <c r="E18" s="10">
        <v>15</v>
      </c>
      <c r="F18" s="10">
        <f t="shared" ref="F18:F22" si="0">D18*E18%</f>
        <v>60000</v>
      </c>
      <c r="G18" s="10">
        <v>85</v>
      </c>
      <c r="H18" s="10">
        <f t="shared" ref="H18:H22" si="1">D18*G18%</f>
        <v>340000</v>
      </c>
      <c r="I18" s="11">
        <f t="shared" ref="I18:I22" si="2">H18/H$25%</f>
        <v>15.614236509758898</v>
      </c>
    </row>
    <row r="19" spans="1:9" x14ac:dyDescent="0.25">
      <c r="B19" s="12" t="s">
        <v>7</v>
      </c>
      <c r="D19" s="9">
        <v>1000000</v>
      </c>
      <c r="E19" s="10">
        <v>40</v>
      </c>
      <c r="F19" s="10">
        <f t="shared" si="0"/>
        <v>400000</v>
      </c>
      <c r="G19" s="10">
        <v>60</v>
      </c>
      <c r="H19" s="10">
        <f t="shared" si="1"/>
        <v>600000</v>
      </c>
      <c r="I19" s="11">
        <f t="shared" si="2"/>
        <v>27.554535017221585</v>
      </c>
    </row>
    <row r="20" spans="1:9" x14ac:dyDescent="0.25">
      <c r="B20" s="12" t="s">
        <v>8</v>
      </c>
      <c r="D20" s="9">
        <v>2000000</v>
      </c>
      <c r="E20" s="10">
        <v>55</v>
      </c>
      <c r="F20" s="10">
        <f t="shared" si="0"/>
        <v>1100000</v>
      </c>
      <c r="G20" s="10">
        <v>45</v>
      </c>
      <c r="H20" s="10">
        <f t="shared" si="1"/>
        <v>900000</v>
      </c>
      <c r="I20" s="11">
        <f t="shared" si="2"/>
        <v>41.33180252583238</v>
      </c>
    </row>
    <row r="21" spans="1:9" x14ac:dyDescent="0.25">
      <c r="B21" s="12" t="s">
        <v>31</v>
      </c>
      <c r="D21" s="9">
        <v>750000</v>
      </c>
      <c r="E21" s="10">
        <v>75</v>
      </c>
      <c r="F21" s="10">
        <f t="shared" si="0"/>
        <v>562500</v>
      </c>
      <c r="G21" s="10">
        <v>25</v>
      </c>
      <c r="H21" s="10">
        <f t="shared" si="1"/>
        <v>187500</v>
      </c>
      <c r="I21" s="11">
        <f t="shared" si="2"/>
        <v>8.6107921928817444</v>
      </c>
    </row>
    <row r="22" spans="1:9" x14ac:dyDescent="0.25">
      <c r="B22" s="12" t="s">
        <v>9</v>
      </c>
      <c r="D22" s="9">
        <v>800000</v>
      </c>
      <c r="E22" s="10">
        <v>100</v>
      </c>
      <c r="F22" s="10">
        <f t="shared" si="0"/>
        <v>800000</v>
      </c>
      <c r="G22" s="10">
        <v>0</v>
      </c>
      <c r="H22" s="10">
        <f t="shared" si="1"/>
        <v>0</v>
      </c>
      <c r="I22" s="11">
        <f t="shared" si="2"/>
        <v>0</v>
      </c>
    </row>
    <row r="23" spans="1:9" ht="6" customHeight="1" x14ac:dyDescent="0.25">
      <c r="C23" s="12"/>
      <c r="D23" s="24"/>
      <c r="E23" s="10"/>
      <c r="F23" s="23"/>
      <c r="G23" s="10"/>
      <c r="H23" s="23"/>
      <c r="I23" s="23"/>
    </row>
    <row r="24" spans="1:9" ht="6" customHeight="1" x14ac:dyDescent="0.25">
      <c r="C24" s="1"/>
      <c r="D24" s="18"/>
      <c r="E24" s="18"/>
      <c r="F24" s="18"/>
      <c r="G24" s="18"/>
      <c r="H24" s="18"/>
      <c r="I24" s="18"/>
    </row>
    <row r="25" spans="1:9" x14ac:dyDescent="0.25">
      <c r="A25" s="12" t="s">
        <v>10</v>
      </c>
      <c r="D25" s="10">
        <f>SUM(D17:D24)</f>
        <v>5100000</v>
      </c>
      <c r="E25" s="18"/>
      <c r="F25" s="10">
        <f>SUM(F17:F24)</f>
        <v>2922500</v>
      </c>
      <c r="G25" s="18"/>
      <c r="H25" s="10">
        <f>SUM(H17:H24)</f>
        <v>2177500</v>
      </c>
      <c r="I25" s="31">
        <f>SUM(I17:I24)</f>
        <v>100</v>
      </c>
    </row>
    <row r="26" spans="1:9" x14ac:dyDescent="0.25">
      <c r="C26" s="1"/>
      <c r="D26" s="18"/>
      <c r="E26" s="18"/>
      <c r="F26" s="18"/>
      <c r="G26" s="18"/>
      <c r="H26" s="18"/>
      <c r="I26" s="18"/>
    </row>
    <row r="27" spans="1:9" x14ac:dyDescent="0.25">
      <c r="B27" s="12" t="s">
        <v>11</v>
      </c>
      <c r="D27" s="9">
        <v>1200000</v>
      </c>
      <c r="E27" s="18"/>
      <c r="F27" s="18"/>
      <c r="G27" s="18"/>
      <c r="H27" s="10">
        <f>D27</f>
        <v>1200000</v>
      </c>
      <c r="I27" s="18"/>
    </row>
    <row r="28" spans="1:9" ht="6" customHeight="1" x14ac:dyDescent="0.25">
      <c r="C28" s="12"/>
      <c r="D28" s="23"/>
      <c r="E28" s="18"/>
      <c r="F28" s="25"/>
      <c r="G28" s="18"/>
      <c r="H28" s="23"/>
      <c r="I28" s="18"/>
    </row>
    <row r="29" spans="1:9" ht="6" customHeight="1" x14ac:dyDescent="0.25">
      <c r="C29" s="12"/>
      <c r="D29" s="10"/>
      <c r="E29" s="18"/>
      <c r="F29" s="18"/>
      <c r="G29" s="18"/>
      <c r="H29" s="10"/>
      <c r="I29" s="18"/>
    </row>
    <row r="30" spans="1:9" x14ac:dyDescent="0.25">
      <c r="A30" s="1" t="s">
        <v>24</v>
      </c>
      <c r="D30" s="18"/>
      <c r="E30" s="18"/>
      <c r="F30" s="18"/>
      <c r="G30" s="18"/>
      <c r="H30" s="18"/>
      <c r="I30" s="18"/>
    </row>
    <row r="31" spans="1:9" x14ac:dyDescent="0.25">
      <c r="B31" s="12" t="s">
        <v>23</v>
      </c>
      <c r="D31" s="10">
        <f>SUM(D25,-D27)</f>
        <v>3900000</v>
      </c>
      <c r="E31" s="18"/>
      <c r="F31" s="10">
        <f>SUM(F25)</f>
        <v>2922500</v>
      </c>
      <c r="G31" s="18"/>
      <c r="H31" s="10">
        <f>SUM(H25,-H27)</f>
        <v>977500</v>
      </c>
      <c r="I31" s="18"/>
    </row>
    <row r="32" spans="1:9" ht="6" customHeight="1" x14ac:dyDescent="0.25">
      <c r="B32" s="12"/>
      <c r="D32" s="23"/>
      <c r="E32" s="18"/>
      <c r="F32" s="23"/>
      <c r="G32" s="18"/>
      <c r="H32" s="23"/>
      <c r="I32" s="18"/>
    </row>
    <row r="33" spans="1:9" x14ac:dyDescent="0.25">
      <c r="C33" s="1"/>
      <c r="D33" s="8"/>
      <c r="E33" s="8"/>
      <c r="F33" s="8"/>
      <c r="G33" s="8"/>
      <c r="H33" s="8"/>
      <c r="I33" s="8"/>
    </row>
    <row r="34" spans="1:9" x14ac:dyDescent="0.25">
      <c r="A34" s="19" t="s">
        <v>12</v>
      </c>
      <c r="B34" s="19"/>
      <c r="E34" s="1"/>
      <c r="F34" s="1"/>
      <c r="G34" s="1"/>
      <c r="I34" s="33">
        <v>1</v>
      </c>
    </row>
    <row r="35" spans="1:9" x14ac:dyDescent="0.25">
      <c r="A35" s="12" t="s">
        <v>13</v>
      </c>
      <c r="D35" s="1"/>
      <c r="E35" s="1"/>
      <c r="F35" s="1"/>
      <c r="G35" s="1"/>
      <c r="I35" s="33">
        <v>2.5</v>
      </c>
    </row>
    <row r="36" spans="1:9" x14ac:dyDescent="0.25">
      <c r="C36" s="1"/>
      <c r="D36" s="1"/>
      <c r="E36" s="1"/>
      <c r="F36" s="1"/>
      <c r="G36" s="1"/>
      <c r="H36" s="8"/>
      <c r="I36" s="8"/>
    </row>
    <row r="37" spans="1:9" x14ac:dyDescent="0.25">
      <c r="A37" s="19" t="s">
        <v>17</v>
      </c>
      <c r="B37" s="19"/>
      <c r="E37" s="1"/>
      <c r="F37" s="1"/>
      <c r="G37" s="1"/>
      <c r="H37" s="10">
        <f>H$31*I37%</f>
        <v>824870.83811710682</v>
      </c>
      <c r="I37" s="11">
        <f>I41-I38</f>
        <v>84.385763490241104</v>
      </c>
    </row>
    <row r="38" spans="1:9" x14ac:dyDescent="0.25">
      <c r="A38" s="19" t="s">
        <v>18</v>
      </c>
      <c r="B38" s="19"/>
      <c r="C38" s="19"/>
      <c r="F38" s="1"/>
      <c r="G38" s="1"/>
      <c r="H38" s="10">
        <f>H$31*I38%</f>
        <v>152629.16188289321</v>
      </c>
      <c r="I38" s="27">
        <f>I18</f>
        <v>15.614236509758898</v>
      </c>
    </row>
    <row r="39" spans="1:9" ht="6" customHeight="1" x14ac:dyDescent="0.25">
      <c r="A39" s="19"/>
      <c r="B39" s="19"/>
      <c r="C39" s="19"/>
      <c r="F39" s="1"/>
      <c r="G39" s="1"/>
      <c r="H39" s="35"/>
      <c r="I39" s="29"/>
    </row>
    <row r="40" spans="1:9" ht="6" customHeight="1" x14ac:dyDescent="0.25">
      <c r="A40" s="19"/>
      <c r="B40" s="19"/>
      <c r="C40" s="19"/>
      <c r="F40" s="1"/>
      <c r="G40" s="1"/>
      <c r="H40" s="36"/>
      <c r="I40" s="26"/>
    </row>
    <row r="41" spans="1:9" x14ac:dyDescent="0.25">
      <c r="C41" s="1"/>
      <c r="D41" s="1"/>
      <c r="E41" s="1"/>
      <c r="F41" s="1"/>
      <c r="G41" s="1"/>
      <c r="H41" s="10">
        <f>SUM(H37:H40)</f>
        <v>977500</v>
      </c>
      <c r="I41" s="32">
        <f>I25</f>
        <v>100</v>
      </c>
    </row>
    <row r="42" spans="1:9" ht="6" customHeight="1" x14ac:dyDescent="0.25">
      <c r="C42" s="1"/>
      <c r="D42" s="1"/>
      <c r="E42" s="1"/>
      <c r="F42" s="1"/>
      <c r="G42" s="1"/>
      <c r="H42" s="23"/>
      <c r="I42" s="30"/>
    </row>
    <row r="43" spans="1:9" x14ac:dyDescent="0.25">
      <c r="C43" s="1"/>
      <c r="D43" s="1"/>
      <c r="E43" s="1"/>
      <c r="F43" s="1"/>
      <c r="G43" s="1"/>
      <c r="H43" s="18"/>
      <c r="I43" s="28"/>
    </row>
    <row r="44" spans="1:9" x14ac:dyDescent="0.25">
      <c r="A44" s="12" t="s">
        <v>28</v>
      </c>
      <c r="D44" s="1"/>
      <c r="E44" s="1"/>
      <c r="F44" s="1"/>
      <c r="G44" s="1"/>
      <c r="H44" s="10">
        <f>H37*I44%</f>
        <v>8248.708381171069</v>
      </c>
      <c r="I44" s="34">
        <f>I34</f>
        <v>1</v>
      </c>
    </row>
    <row r="45" spans="1:9" x14ac:dyDescent="0.25">
      <c r="A45" s="19" t="s">
        <v>29</v>
      </c>
      <c r="B45" s="19"/>
      <c r="E45" s="1"/>
      <c r="F45" s="1"/>
      <c r="G45" s="1"/>
      <c r="H45" s="10">
        <f>H38*I45%</f>
        <v>3815.7290470723306</v>
      </c>
      <c r="I45" s="34">
        <f>I35</f>
        <v>2.5</v>
      </c>
    </row>
    <row r="46" spans="1:9" ht="6" customHeight="1" x14ac:dyDescent="0.25">
      <c r="A46" s="19"/>
      <c r="B46" s="19"/>
      <c r="E46" s="1"/>
      <c r="F46" s="1"/>
      <c r="G46" s="1"/>
      <c r="H46" s="35"/>
      <c r="I46" s="34"/>
    </row>
    <row r="47" spans="1:9" ht="6" customHeight="1" x14ac:dyDescent="0.25">
      <c r="A47" s="19"/>
      <c r="B47" s="19"/>
      <c r="E47" s="1"/>
      <c r="F47" s="1"/>
      <c r="G47" s="1"/>
      <c r="H47" s="36"/>
      <c r="I47" s="34"/>
    </row>
    <row r="48" spans="1:9" x14ac:dyDescent="0.25">
      <c r="A48" s="38" t="s">
        <v>14</v>
      </c>
      <c r="B48" s="19"/>
      <c r="E48" s="1"/>
      <c r="F48" s="1"/>
      <c r="G48" s="1"/>
      <c r="H48" s="39">
        <f>SUM(H44:H47)</f>
        <v>12064.4374282434</v>
      </c>
      <c r="I48" s="8"/>
    </row>
    <row r="49" spans="8:8" ht="6" customHeight="1" x14ac:dyDescent="0.25">
      <c r="H49" s="37"/>
    </row>
  </sheetData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 Eigenfinanzierung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Giorgio</dc:creator>
  <cp:lastModifiedBy>Meier, Giorgio</cp:lastModifiedBy>
  <cp:lastPrinted>2019-07-01T05:58:48Z</cp:lastPrinted>
  <dcterms:created xsi:type="dcterms:W3CDTF">2019-06-20T16:47:21Z</dcterms:created>
  <dcterms:modified xsi:type="dcterms:W3CDTF">2019-07-01T06:12:51Z</dcterms:modified>
</cp:coreProperties>
</file>