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euhand\V\veb.ch (2241)\Dauerakten\Seminar STAF 2019\Materialien\für Teilnehmer\"/>
    </mc:Choice>
  </mc:AlternateContent>
  <bookViews>
    <workbookView xWindow="0" yWindow="0" windowWidth="11436" windowHeight="8832" tabRatio="713"/>
  </bookViews>
  <sheets>
    <sheet name="Entlastungsbegrenzung" sheetId="1" r:id="rId1"/>
    <sheet name="Steuerberechn. ohne Entlastung" sheetId="3" r:id="rId2"/>
    <sheet name="Steuerberechn. mit Entlastung" sheetId="2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19" i="2"/>
  <c r="L53" i="1"/>
  <c r="J42" i="1"/>
  <c r="J36" i="1"/>
  <c r="J41" i="1" s="1"/>
  <c r="D14" i="3" s="1"/>
  <c r="L33" i="1"/>
  <c r="L30" i="1"/>
  <c r="L36" i="1" s="1"/>
  <c r="L31" i="1"/>
  <c r="J31" i="1"/>
  <c r="L27" i="1"/>
  <c r="L42" i="1" s="1"/>
  <c r="D14" i="2" s="1"/>
  <c r="G8" i="2"/>
  <c r="B8" i="2"/>
  <c r="B8" i="3"/>
  <c r="D31" i="2" l="1"/>
  <c r="F31" i="2"/>
  <c r="D30" i="3"/>
  <c r="F30" i="3" s="1"/>
  <c r="L38" i="1" l="1"/>
  <c r="L41" i="1"/>
  <c r="J44" i="1"/>
  <c r="L44" i="1"/>
  <c r="J47" i="1"/>
  <c r="L47" i="1"/>
  <c r="D15" i="2"/>
  <c r="D16" i="2"/>
  <c r="D17" i="2"/>
  <c r="D28" i="2"/>
  <c r="F28" i="2"/>
  <c r="E34" i="2"/>
  <c r="F34" i="2"/>
  <c r="G34" i="2"/>
  <c r="G37" i="2"/>
  <c r="D41" i="2"/>
  <c r="F41" i="2"/>
  <c r="G44" i="2"/>
  <c r="G47" i="2"/>
  <c r="G50" i="2"/>
  <c r="D15" i="3"/>
  <c r="D16" i="3"/>
  <c r="D27" i="3"/>
  <c r="F27" i="3"/>
  <c r="E33" i="3"/>
  <c r="F33" i="3"/>
  <c r="G33" i="3"/>
  <c r="G36" i="3"/>
  <c r="D40" i="3"/>
  <c r="F40" i="3"/>
  <c r="G43" i="3"/>
  <c r="G46" i="3"/>
  <c r="G49" i="3"/>
</calcChain>
</file>

<file path=xl/sharedStrings.xml><?xml version="1.0" encoding="utf-8"?>
<sst xmlns="http://schemas.openxmlformats.org/spreadsheetml/2006/main" count="81" uniqueCount="49">
  <si>
    <t>Mandant, Ort</t>
  </si>
  <si>
    <t>ITERA</t>
  </si>
  <si>
    <t>Entlastungsbegrenzung</t>
  </si>
  <si>
    <t>Art. 25b StHG und bspw. § 69b StG AG</t>
  </si>
  <si>
    <t>Die gesamte steuerliche Ermässigung darf nicht höher sein als 70 Prozent des steuerbaren Gewinns</t>
  </si>
  <si>
    <t>vor Verlustverrechnung, wobei der Nettobeteiligungsertrag ausgeklammert wird, und vor</t>
  </si>
  <si>
    <t>Abzug der vorgenommenen Ermässigungen.</t>
  </si>
  <si>
    <t>Die Kantone können eine geringere Ermässigung vorsehen.</t>
  </si>
  <si>
    <t>ohne</t>
  </si>
  <si>
    <t>Entlastungs-</t>
  </si>
  <si>
    <t>begrenzung</t>
  </si>
  <si>
    <t>mit</t>
  </si>
  <si>
    <t>Fr./%</t>
  </si>
  <si>
    <t>Positionen</t>
  </si>
  <si>
    <t>Gewinn vor Steuern</t>
  </si>
  <si>
    <t>davon in Patentbox</t>
  </si>
  <si>
    <t>Bemessung Patentbox</t>
  </si>
  <si>
    <t>Bemessung übriger Gewinn</t>
  </si>
  <si>
    <t>Zusätzlicher Abzug F&amp;E</t>
  </si>
  <si>
    <t>Steuern Bund, Kanton und Gemeinde</t>
  </si>
  <si>
    <t>%</t>
  </si>
  <si>
    <t>in Prozenten</t>
  </si>
  <si>
    <t>STEUERBERECHNUNG JURISTISCHE PERSONEN ZÜRICH</t>
  </si>
  <si>
    <t>Steuerperiode:</t>
  </si>
  <si>
    <t>Fr.</t>
  </si>
  <si>
    <t>Steuerbarer Gewinn vor Steuern:</t>
  </si>
  <si>
    <t>Steuerbarer Gewinn Kanton:</t>
  </si>
  <si>
    <t>Steuerbarer Gewinn Bund:</t>
  </si>
  <si>
    <t>Steuerbares Kapital Kanton:</t>
  </si>
  <si>
    <t>Staats- und Gemeindesteuer</t>
  </si>
  <si>
    <t>Steuerbarer Ertrag</t>
  </si>
  <si>
    <t>Steuerbares Kapital</t>
  </si>
  <si>
    <t>Total Staats- und Gemeindesteuer</t>
  </si>
  <si>
    <t>Direkte Bundessteuer</t>
  </si>
  <si>
    <t>Total Direkte Bundessteuer</t>
  </si>
  <si>
    <t>Total Bundes-, Staats- und Gemeindesteuern pro Jahr</t>
  </si>
  <si>
    <t>Steuerbelastung Bund, Staat und Gemeinde in % des steuerbaren Gewinns</t>
  </si>
  <si>
    <t>Gesamtentlastung vor Steuern Kanton und Gemeinde</t>
  </si>
  <si>
    <t>Bemessung Kanton und Gemeinde</t>
  </si>
  <si>
    <t>Bemessung Bund</t>
  </si>
  <si>
    <t>Aufwand F&amp;E</t>
  </si>
  <si>
    <t>Entlastung</t>
  </si>
  <si>
    <t>Aufwand</t>
  </si>
  <si>
    <t>F&amp;E</t>
  </si>
  <si>
    <t>Gewinn vor Steuern Bund:</t>
  </si>
  <si>
    <t>Gewinn vor Steuern Kanton und Gemeinde:</t>
  </si>
  <si>
    <t>Steuerbarer Reingewinn Kanton und Gemeinde</t>
  </si>
  <si>
    <t>maximal in % des steuerbaren Reingewinns</t>
  </si>
  <si>
    <t>ohne Entlastung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</si>
</sst>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 x14ac:knownFonts="1">
    <font>
      <sz val="11"/>
      <color theme="1"/>
      <name val="Times New Roman"/>
      <family val="2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Times New Roman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0" xfId="0" applyFont="1"/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6" fillId="0" borderId="0" xfId="1" applyFont="1"/>
    <xf numFmtId="0" fontId="7" fillId="0" borderId="0" xfId="1"/>
    <xf numFmtId="0" fontId="8" fillId="0" borderId="0" xfId="1" applyFont="1" applyProtection="1">
      <protection locked="0"/>
    </xf>
    <xf numFmtId="0" fontId="7" fillId="0" borderId="0" xfId="1" applyAlignment="1">
      <alignment horizontal="right"/>
    </xf>
    <xf numFmtId="0" fontId="7" fillId="0" borderId="1" xfId="1" applyBorder="1"/>
    <xf numFmtId="3" fontId="8" fillId="0" borderId="0" xfId="1" applyNumberFormat="1" applyFont="1" applyProtection="1">
      <protection locked="0"/>
    </xf>
    <xf numFmtId="3" fontId="7" fillId="0" borderId="0" xfId="1" applyNumberFormat="1"/>
    <xf numFmtId="0" fontId="6" fillId="0" borderId="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7" fillId="0" borderId="5" xfId="1" applyBorder="1"/>
    <xf numFmtId="0" fontId="7" fillId="0" borderId="6" xfId="1" applyBorder="1"/>
    <xf numFmtId="0" fontId="7" fillId="0" borderId="3" xfId="1" applyBorder="1"/>
    <xf numFmtId="0" fontId="7" fillId="0" borderId="4" xfId="1" applyBorder="1"/>
    <xf numFmtId="3" fontId="7" fillId="0" borderId="3" xfId="1" applyNumberFormat="1" applyBorder="1"/>
    <xf numFmtId="10" fontId="7" fillId="0" borderId="4" xfId="1" applyNumberFormat="1" applyBorder="1"/>
    <xf numFmtId="3" fontId="7" fillId="0" borderId="4" xfId="1" applyNumberFormat="1" applyBorder="1"/>
    <xf numFmtId="3" fontId="7" fillId="0" borderId="6" xfId="1" applyNumberFormat="1" applyBorder="1"/>
    <xf numFmtId="0" fontId="7" fillId="0" borderId="0" xfId="1" applyFont="1"/>
    <xf numFmtId="10" fontId="8" fillId="0" borderId="4" xfId="1" applyNumberFormat="1" applyFont="1" applyBorder="1" applyProtection="1">
      <protection locked="0"/>
    </xf>
    <xf numFmtId="3" fontId="6" fillId="0" borderId="0" xfId="1" applyNumberFormat="1" applyFont="1"/>
    <xf numFmtId="3" fontId="7" fillId="0" borderId="1" xfId="1" applyNumberFormat="1" applyBorder="1"/>
    <xf numFmtId="0" fontId="7" fillId="0" borderId="2" xfId="1" applyBorder="1"/>
    <xf numFmtId="0" fontId="7" fillId="0" borderId="7" xfId="1" applyBorder="1"/>
    <xf numFmtId="10" fontId="6" fillId="0" borderId="0" xfId="1" applyNumberFormat="1" applyFont="1"/>
    <xf numFmtId="0" fontId="6" fillId="0" borderId="0" xfId="1" applyFont="1" applyProtection="1">
      <protection locked="0"/>
    </xf>
    <xf numFmtId="3" fontId="7" fillId="0" borderId="3" xfId="1" applyNumberFormat="1" applyFont="1" applyBorder="1"/>
    <xf numFmtId="10" fontId="7" fillId="0" borderId="4" xfId="1" applyNumberFormat="1" applyFont="1" applyBorder="1"/>
    <xf numFmtId="164" fontId="7" fillId="0" borderId="4" xfId="1" applyNumberFormat="1" applyFont="1" applyBorder="1"/>
    <xf numFmtId="3" fontId="7" fillId="0" borderId="8" xfId="1" applyNumberFormat="1" applyFont="1" applyBorder="1"/>
    <xf numFmtId="3" fontId="7" fillId="0" borderId="4" xfId="1" applyNumberFormat="1" applyFont="1" applyBorder="1"/>
    <xf numFmtId="3" fontId="7" fillId="0" borderId="6" xfId="1" applyNumberFormat="1" applyFont="1" applyBorder="1"/>
    <xf numFmtId="0" fontId="9" fillId="0" borderId="0" xfId="0" applyFont="1"/>
    <xf numFmtId="3" fontId="4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9" fontId="4" fillId="0" borderId="0" xfId="0" applyNumberFormat="1" applyFont="1"/>
    <xf numFmtId="0" fontId="0" fillId="0" borderId="1" xfId="0" applyBorder="1" applyAlignment="1">
      <alignment horizontal="right"/>
    </xf>
    <xf numFmtId="3" fontId="9" fillId="0" borderId="0" xfId="0" applyNumberFormat="1" applyFont="1"/>
    <xf numFmtId="3" fontId="6" fillId="0" borderId="0" xfId="1" applyNumberFormat="1" applyFont="1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274320</xdr:colOff>
      <xdr:row>0</xdr:row>
      <xdr:rowOff>38100</xdr:rowOff>
    </xdr:from>
    <xdr:to>
      <xdr:col>12</xdr:col>
      <xdr:colOff>104775</xdr:colOff>
      <xdr:row>1</xdr:row>
      <xdr:rowOff>109669</xdr:rowOff>
    </xdr:to>
    <xdr:pic>
      <xdr:nvPicPr>
        <xdr:cNvPr id="2" name="Grafik 1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8100"/>
          <a:ext cx="638175" cy="24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472440</xdr:colOff>
      <xdr:row>0</xdr:row>
      <xdr:rowOff>47627</xdr:rowOff>
    </xdr:from>
    <xdr:to>
      <xdr:col>7</xdr:col>
      <xdr:colOff>76201</xdr:colOff>
      <xdr:row>1</xdr:row>
      <xdr:rowOff>101861</xdr:rowOff>
    </xdr:to>
    <xdr:pic>
      <xdr:nvPicPr>
        <xdr:cNvPr id="2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940" y="47627"/>
          <a:ext cx="609601" cy="22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434340</xdr:colOff>
      <xdr:row>0</xdr:row>
      <xdr:rowOff>47627</xdr:rowOff>
    </xdr:from>
    <xdr:to>
      <xdr:col>7</xdr:col>
      <xdr:colOff>76201</xdr:colOff>
      <xdr:row>1</xdr:row>
      <xdr:rowOff>116205</xdr:rowOff>
    </xdr:to>
    <xdr:pic>
      <xdr:nvPicPr>
        <xdr:cNvPr id="2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840" y="47627"/>
          <a:ext cx="647701" cy="24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/>
  </sheetViews>
  <sheetFormatPr baseColWidth="10" defaultRowHeight="13.8" x14ac:dyDescent="0.25"/>
  <cols>
    <col min="1" max="2" width="2.77734375" customWidth="1"/>
    <col min="3" max="4" width="11.109375" customWidth="1"/>
    <col min="5" max="5" width="2.77734375" customWidth="1"/>
    <col min="6" max="6" width="11.77734375" customWidth="1"/>
    <col min="7" max="7" width="2.77734375" customWidth="1"/>
    <col min="8" max="8" width="9.77734375" customWidth="1"/>
    <col min="9" max="9" width="2.77734375" customWidth="1"/>
    <col min="10" max="10" width="11.77734375" customWidth="1"/>
    <col min="11" max="11" width="2.77734375" customWidth="1"/>
    <col min="12" max="12" width="11.77734375" customWidth="1"/>
  </cols>
  <sheetData>
    <row r="1" spans="1:12" s="2" customFormat="1" x14ac:dyDescent="0.25">
      <c r="A1" s="7" t="s">
        <v>1</v>
      </c>
      <c r="B1" s="1"/>
      <c r="I1" s="1"/>
    </row>
    <row r="2" spans="1:12" s="2" customFormat="1" x14ac:dyDescent="0.25">
      <c r="A2" s="3"/>
      <c r="B2" s="3"/>
      <c r="C2" s="4"/>
      <c r="D2" s="4"/>
      <c r="E2" s="4"/>
      <c r="F2" s="4"/>
      <c r="G2" s="4"/>
      <c r="H2" s="4"/>
      <c r="I2" s="3"/>
      <c r="J2" s="4"/>
      <c r="K2" s="4"/>
      <c r="L2" s="4"/>
    </row>
    <row r="3" spans="1:12" s="2" customFormat="1" x14ac:dyDescent="0.25"/>
    <row r="4" spans="1:12" s="2" customFormat="1" x14ac:dyDescent="0.25"/>
    <row r="5" spans="1:12" s="2" customFormat="1" x14ac:dyDescent="0.25">
      <c r="A5" s="1" t="s">
        <v>0</v>
      </c>
    </row>
    <row r="6" spans="1:12" s="2" customFormat="1" x14ac:dyDescent="0.25"/>
    <row r="8" spans="1:12" x14ac:dyDescent="0.25">
      <c r="A8" s="5" t="s">
        <v>2</v>
      </c>
      <c r="E8" s="6"/>
      <c r="F8" s="6">
        <v>2020</v>
      </c>
      <c r="G8" s="6"/>
    </row>
    <row r="9" spans="1:12" x14ac:dyDescent="0.25">
      <c r="A9" s="5"/>
      <c r="B9" t="s">
        <v>3</v>
      </c>
      <c r="D9" s="6"/>
    </row>
    <row r="10" spans="1:12" x14ac:dyDescent="0.25">
      <c r="A10" s="5"/>
      <c r="D10" s="6"/>
    </row>
    <row r="13" spans="1:12" x14ac:dyDescent="0.25">
      <c r="A13" t="s">
        <v>4</v>
      </c>
    </row>
    <row r="14" spans="1:12" ht="13.95" customHeight="1" x14ac:dyDescent="0.25">
      <c r="B14" t="s">
        <v>5</v>
      </c>
    </row>
    <row r="15" spans="1:12" x14ac:dyDescent="0.25">
      <c r="B15" t="s">
        <v>6</v>
      </c>
    </row>
    <row r="17" spans="1:12" x14ac:dyDescent="0.25">
      <c r="A17" t="s">
        <v>7</v>
      </c>
    </row>
    <row r="20" spans="1:12" x14ac:dyDescent="0.25">
      <c r="K20" s="8"/>
      <c r="L20" s="8" t="s">
        <v>11</v>
      </c>
    </row>
    <row r="21" spans="1:12" x14ac:dyDescent="0.25">
      <c r="F21" s="8" t="s">
        <v>42</v>
      </c>
      <c r="J21" s="8" t="s">
        <v>8</v>
      </c>
      <c r="K21" s="8"/>
      <c r="L21" s="8" t="s">
        <v>9</v>
      </c>
    </row>
    <row r="22" spans="1:12" x14ac:dyDescent="0.25">
      <c r="A22" t="s">
        <v>13</v>
      </c>
      <c r="F22" s="8" t="s">
        <v>43</v>
      </c>
      <c r="H22" s="8" t="s">
        <v>41</v>
      </c>
      <c r="J22" s="8" t="s">
        <v>9</v>
      </c>
      <c r="K22" s="8"/>
      <c r="L22" s="8" t="s">
        <v>10</v>
      </c>
    </row>
    <row r="23" spans="1:12" ht="6" customHeight="1" x14ac:dyDescent="0.25">
      <c r="A23" s="9"/>
      <c r="B23" s="9"/>
      <c r="C23" s="9"/>
      <c r="D23" s="9"/>
      <c r="E23" s="10"/>
      <c r="F23" s="48"/>
      <c r="G23" s="10"/>
      <c r="H23" s="9"/>
      <c r="I23" s="10"/>
      <c r="J23" s="9"/>
      <c r="L23" s="9"/>
    </row>
    <row r="24" spans="1:12" ht="6" customHeight="1" x14ac:dyDescent="0.25">
      <c r="F24" s="8"/>
    </row>
    <row r="25" spans="1:12" x14ac:dyDescent="0.25">
      <c r="F25" s="8" t="s">
        <v>24</v>
      </c>
      <c r="H25" s="8" t="s">
        <v>20</v>
      </c>
      <c r="J25" s="8" t="s">
        <v>12</v>
      </c>
      <c r="L25" s="8" t="s">
        <v>12</v>
      </c>
    </row>
    <row r="27" spans="1:12" x14ac:dyDescent="0.25">
      <c r="A27" t="s">
        <v>14</v>
      </c>
      <c r="J27" s="44">
        <v>500000</v>
      </c>
      <c r="L27" s="45">
        <f>J27</f>
        <v>500000</v>
      </c>
    </row>
    <row r="28" spans="1:12" x14ac:dyDescent="0.25">
      <c r="J28" s="45"/>
      <c r="L28" s="45"/>
    </row>
    <row r="29" spans="1:12" x14ac:dyDescent="0.25">
      <c r="B29" t="s">
        <v>15</v>
      </c>
      <c r="J29" s="44"/>
      <c r="L29" s="44">
        <v>200000</v>
      </c>
    </row>
    <row r="30" spans="1:12" x14ac:dyDescent="0.25">
      <c r="B30" t="s">
        <v>16</v>
      </c>
      <c r="H30" s="47">
        <v>0.1</v>
      </c>
      <c r="J30" s="49"/>
      <c r="L30" s="45">
        <f>L29*H30</f>
        <v>20000</v>
      </c>
    </row>
    <row r="31" spans="1:12" x14ac:dyDescent="0.25">
      <c r="B31" t="s">
        <v>17</v>
      </c>
      <c r="J31" s="45">
        <f>J27</f>
        <v>500000</v>
      </c>
      <c r="L31" s="45">
        <f>L27-J29</f>
        <v>500000</v>
      </c>
    </row>
    <row r="32" spans="1:12" x14ac:dyDescent="0.25">
      <c r="B32" t="s">
        <v>40</v>
      </c>
      <c r="F32" s="44">
        <v>150000</v>
      </c>
      <c r="J32" s="45"/>
      <c r="L32" s="45"/>
    </row>
    <row r="33" spans="1:12" x14ac:dyDescent="0.25">
      <c r="B33" t="s">
        <v>18</v>
      </c>
      <c r="H33" s="47">
        <v>0.5</v>
      </c>
      <c r="J33" s="43"/>
      <c r="L33" s="45">
        <f>F32*H33</f>
        <v>75000</v>
      </c>
    </row>
    <row r="34" spans="1:12" ht="6" customHeight="1" x14ac:dyDescent="0.25">
      <c r="J34" s="46"/>
      <c r="L34" s="46"/>
    </row>
    <row r="35" spans="1:12" x14ac:dyDescent="0.25">
      <c r="J35" s="45"/>
      <c r="L35" s="45"/>
    </row>
    <row r="36" spans="1:12" x14ac:dyDescent="0.25">
      <c r="A36" t="s">
        <v>37</v>
      </c>
      <c r="J36" s="45">
        <f>SUM(J29,-J30,J33)</f>
        <v>0</v>
      </c>
      <c r="L36" s="45">
        <f>SUM(L29,-L30,L33)</f>
        <v>255000</v>
      </c>
    </row>
    <row r="37" spans="1:12" x14ac:dyDescent="0.25">
      <c r="B37" t="s">
        <v>47</v>
      </c>
      <c r="J37" s="45"/>
    </row>
    <row r="38" spans="1:12" x14ac:dyDescent="0.25">
      <c r="B38" t="s">
        <v>48</v>
      </c>
      <c r="H38" s="47">
        <v>0.7</v>
      </c>
      <c r="J38" s="45"/>
      <c r="L38" s="45">
        <f ca="1">J47*H38</f>
        <v>272798.45161290321</v>
      </c>
    </row>
    <row r="39" spans="1:12" ht="6" customHeight="1" x14ac:dyDescent="0.25">
      <c r="J39" s="46"/>
      <c r="L39" s="46"/>
    </row>
    <row r="40" spans="1:12" ht="6" customHeight="1" x14ac:dyDescent="0.25">
      <c r="J40" s="45"/>
      <c r="L40" s="45"/>
    </row>
    <row r="41" spans="1:12" x14ac:dyDescent="0.25">
      <c r="A41" t="s">
        <v>38</v>
      </c>
      <c r="J41" s="45">
        <f>J27-J36</f>
        <v>500000</v>
      </c>
      <c r="L41" s="45">
        <f ca="1">IF((L27-L36)&gt;=L27-L38,L27-L36,L27-L38)</f>
        <v>245000</v>
      </c>
    </row>
    <row r="42" spans="1:12" x14ac:dyDescent="0.25">
      <c r="A42" t="s">
        <v>39</v>
      </c>
      <c r="J42" s="45">
        <f>J27</f>
        <v>500000</v>
      </c>
      <c r="L42" s="45">
        <f>L27</f>
        <v>500000</v>
      </c>
    </row>
    <row r="43" spans="1:12" x14ac:dyDescent="0.25">
      <c r="J43" s="45"/>
      <c r="L43" s="45"/>
    </row>
    <row r="44" spans="1:12" x14ac:dyDescent="0.25">
      <c r="A44" t="s">
        <v>19</v>
      </c>
      <c r="J44" s="45">
        <f ca="1">'Steuerberechn. ohne Entlastung'!G46</f>
        <v>110287.9262672811</v>
      </c>
      <c r="L44" s="45">
        <f ca="1">'Steuerberechn. mit Entlastung'!G47</f>
        <v>71941.013824884794</v>
      </c>
    </row>
    <row r="45" spans="1:12" ht="6" customHeight="1" x14ac:dyDescent="0.25">
      <c r="J45" s="46"/>
      <c r="L45" s="46"/>
    </row>
    <row r="46" spans="1:12" x14ac:dyDescent="0.25">
      <c r="J46" s="45"/>
      <c r="L46" s="45"/>
    </row>
    <row r="47" spans="1:12" x14ac:dyDescent="0.25">
      <c r="A47" t="s">
        <v>46</v>
      </c>
      <c r="J47" s="45">
        <f ca="1">'Steuerberechn. ohne Entlastung'!D15</f>
        <v>389712.07373271888</v>
      </c>
      <c r="L47" s="45">
        <f ca="1">'Steuerberechn. mit Entlastung'!D16</f>
        <v>173058.98617511522</v>
      </c>
    </row>
    <row r="48" spans="1:12" ht="6" customHeight="1" x14ac:dyDescent="0.25">
      <c r="J48" s="46"/>
      <c r="L48" s="46"/>
    </row>
    <row r="49" spans="1:12" ht="6" customHeight="1" x14ac:dyDescent="0.25">
      <c r="J49" s="45"/>
      <c r="L49" s="45"/>
    </row>
    <row r="50" spans="1:12" x14ac:dyDescent="0.25">
      <c r="B50" t="s">
        <v>21</v>
      </c>
      <c r="J50" s="45"/>
      <c r="L50" s="45"/>
    </row>
    <row r="51" spans="1:12" ht="6" customHeight="1" x14ac:dyDescent="0.25">
      <c r="J51" s="46"/>
      <c r="L51" s="46"/>
    </row>
    <row r="53" spans="1:12" x14ac:dyDescent="0.25">
      <c r="A53" t="s">
        <v>31</v>
      </c>
      <c r="J53" s="44">
        <v>1300000</v>
      </c>
      <c r="L53" s="45">
        <f>J53</f>
        <v>1300000</v>
      </c>
    </row>
    <row r="54" spans="1:12" ht="6" customHeight="1" x14ac:dyDescent="0.25">
      <c r="J54" s="9"/>
      <c r="L54" s="9"/>
    </row>
  </sheetData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/>
  </sheetViews>
  <sheetFormatPr baseColWidth="10" defaultRowHeight="13.8" x14ac:dyDescent="0.25"/>
  <cols>
    <col min="1" max="1" width="1.6640625" style="12" customWidth="1"/>
    <col min="2" max="7" width="14.6640625" style="12" customWidth="1"/>
    <col min="8" max="8" width="1.6640625" style="12" customWidth="1"/>
    <col min="9" max="16384" width="11.5546875" style="12"/>
  </cols>
  <sheetData>
    <row r="1" spans="1:8" x14ac:dyDescent="0.25">
      <c r="A1" s="11" t="s">
        <v>1</v>
      </c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15" customHeight="1" x14ac:dyDescent="0.25"/>
    <row r="4" spans="1:8" ht="15" customHeight="1" x14ac:dyDescent="0.25"/>
    <row r="5" spans="1:8" x14ac:dyDescent="0.25">
      <c r="B5" s="11" t="s">
        <v>22</v>
      </c>
    </row>
    <row r="6" spans="1:8" x14ac:dyDescent="0.25">
      <c r="B6" s="11"/>
    </row>
    <row r="7" spans="1:8" x14ac:dyDescent="0.25">
      <c r="B7" s="11"/>
    </row>
    <row r="8" spans="1:8" x14ac:dyDescent="0.25">
      <c r="B8" s="7" t="str">
        <f>Entlastungsbegrenzung!A5</f>
        <v>Mandant, Ort</v>
      </c>
      <c r="C8" s="13"/>
      <c r="F8" s="11" t="s">
        <v>23</v>
      </c>
      <c r="G8" s="13">
        <v>2018</v>
      </c>
    </row>
    <row r="9" spans="1:8" ht="15.6" customHeight="1" x14ac:dyDescent="0.25"/>
    <row r="10" spans="1:8" ht="15" customHeight="1" x14ac:dyDescent="0.25"/>
    <row r="11" spans="1:8" x14ac:dyDescent="0.25">
      <c r="D11" s="14" t="s">
        <v>24</v>
      </c>
      <c r="G11" s="14" t="s">
        <v>24</v>
      </c>
    </row>
    <row r="12" spans="1:8" ht="6" customHeight="1" x14ac:dyDescent="0.25">
      <c r="D12" s="15"/>
      <c r="G12" s="15"/>
    </row>
    <row r="13" spans="1:8" ht="6" customHeight="1" x14ac:dyDescent="0.25"/>
    <row r="14" spans="1:8" x14ac:dyDescent="0.25">
      <c r="B14" s="12" t="s">
        <v>25</v>
      </c>
      <c r="D14" s="16">
        <f>Entlastungsbegrenzung!J41</f>
        <v>500000</v>
      </c>
    </row>
    <row r="15" spans="1:8" x14ac:dyDescent="0.25">
      <c r="B15" s="12" t="s">
        <v>26</v>
      </c>
      <c r="D15" s="17">
        <f ca="1">D14-G46</f>
        <v>389712.07373271888</v>
      </c>
    </row>
    <row r="16" spans="1:8" x14ac:dyDescent="0.25">
      <c r="B16" s="12" t="s">
        <v>27</v>
      </c>
      <c r="D16" s="17">
        <f ca="1">D14-G46</f>
        <v>389712.07373271888</v>
      </c>
    </row>
    <row r="17" spans="2:7" x14ac:dyDescent="0.25">
      <c r="D17" s="17"/>
    </row>
    <row r="18" spans="2:7" x14ac:dyDescent="0.25">
      <c r="B18" s="12" t="s">
        <v>28</v>
      </c>
      <c r="D18" s="16">
        <f>Entlastungsbegrenzung!J53</f>
        <v>1300000</v>
      </c>
      <c r="G18" s="17"/>
    </row>
    <row r="19" spans="2:7" ht="6" customHeight="1" x14ac:dyDescent="0.25"/>
    <row r="21" spans="2:7" x14ac:dyDescent="0.25">
      <c r="D21" s="18" t="s">
        <v>24</v>
      </c>
      <c r="E21" s="19" t="s">
        <v>20</v>
      </c>
      <c r="F21" s="19" t="s">
        <v>24</v>
      </c>
      <c r="G21" s="20" t="s">
        <v>24</v>
      </c>
    </row>
    <row r="22" spans="2:7" ht="6" customHeight="1" x14ac:dyDescent="0.25">
      <c r="D22" s="21"/>
      <c r="E22" s="22"/>
      <c r="F22" s="22"/>
      <c r="G22" s="15"/>
    </row>
    <row r="23" spans="2:7" ht="6" customHeight="1" x14ac:dyDescent="0.25">
      <c r="D23" s="23"/>
      <c r="E23" s="24"/>
      <c r="F23" s="24"/>
    </row>
    <row r="24" spans="2:7" x14ac:dyDescent="0.25">
      <c r="D24" s="23"/>
      <c r="E24" s="24"/>
      <c r="F24" s="24"/>
    </row>
    <row r="25" spans="2:7" x14ac:dyDescent="0.25">
      <c r="B25" s="11" t="s">
        <v>29</v>
      </c>
      <c r="D25" s="23"/>
      <c r="E25" s="24"/>
      <c r="F25" s="24"/>
    </row>
    <row r="26" spans="2:7" x14ac:dyDescent="0.25">
      <c r="D26" s="23"/>
      <c r="E26" s="24"/>
      <c r="F26" s="24"/>
    </row>
    <row r="27" spans="2:7" x14ac:dyDescent="0.25">
      <c r="B27" s="12" t="s">
        <v>30</v>
      </c>
      <c r="D27" s="25">
        <f ca="1">ROUNDDOWN(MAX(D15,0),-2)</f>
        <v>389700</v>
      </c>
      <c r="E27" s="26">
        <v>0.08</v>
      </c>
      <c r="F27" s="27">
        <f ca="1">D27*E27</f>
        <v>31176</v>
      </c>
      <c r="G27" s="17"/>
    </row>
    <row r="28" spans="2:7" ht="6" customHeight="1" x14ac:dyDescent="0.25">
      <c r="D28" s="25"/>
      <c r="E28" s="26"/>
      <c r="F28" s="28"/>
      <c r="G28" s="17"/>
    </row>
    <row r="29" spans="2:7" s="29" customFormat="1" ht="6" customHeight="1" x14ac:dyDescent="0.25">
      <c r="D29" s="37"/>
      <c r="E29" s="38"/>
      <c r="F29" s="40"/>
    </row>
    <row r="30" spans="2:7" s="29" customFormat="1" x14ac:dyDescent="0.25">
      <c r="B30" s="29" t="s">
        <v>31</v>
      </c>
      <c r="D30" s="37">
        <f>ROUNDDOWN(D18,-3)</f>
        <v>1300000</v>
      </c>
      <c r="E30" s="39">
        <v>7.5000000000000002E-4</v>
      </c>
      <c r="F30" s="41">
        <f>D30*E30</f>
        <v>975</v>
      </c>
    </row>
    <row r="31" spans="2:7" s="29" customFormat="1" ht="6" customHeight="1" x14ac:dyDescent="0.25">
      <c r="D31" s="37"/>
      <c r="E31" s="38"/>
      <c r="F31" s="42"/>
    </row>
    <row r="32" spans="2:7" s="29" customFormat="1" ht="6" customHeight="1" x14ac:dyDescent="0.25">
      <c r="D32" s="37"/>
      <c r="E32" s="38"/>
      <c r="F32" s="41"/>
    </row>
    <row r="33" spans="2:7" s="29" customFormat="1" x14ac:dyDescent="0.25">
      <c r="D33" s="37"/>
      <c r="E33" s="38" t="str">
        <f ca="1">IF(G33=" "," ","(mind. 500.--)")</f>
        <v xml:space="preserve"> </v>
      </c>
      <c r="F33" s="41">
        <f ca="1">SUM(F27:F32)</f>
        <v>32151</v>
      </c>
      <c r="G33" s="29" t="str">
        <f ca="1">IF(F33&lt;500,500," ")</f>
        <v xml:space="preserve"> </v>
      </c>
    </row>
    <row r="34" spans="2:7" ht="6" customHeight="1" x14ac:dyDescent="0.25">
      <c r="D34" s="25"/>
      <c r="E34" s="26"/>
      <c r="F34" s="27"/>
      <c r="G34" s="17"/>
    </row>
    <row r="35" spans="2:7" ht="6" customHeight="1" x14ac:dyDescent="0.25">
      <c r="D35" s="25"/>
      <c r="E35" s="26"/>
      <c r="F35" s="27"/>
      <c r="G35" s="17"/>
    </row>
    <row r="36" spans="2:7" x14ac:dyDescent="0.25">
      <c r="B36" s="11" t="s">
        <v>32</v>
      </c>
      <c r="D36" s="25"/>
      <c r="E36" s="30">
        <v>2.4</v>
      </c>
      <c r="F36" s="27"/>
      <c r="G36" s="31">
        <f ca="1">F33*E36</f>
        <v>77162.399999999994</v>
      </c>
    </row>
    <row r="37" spans="2:7" x14ac:dyDescent="0.25">
      <c r="D37" s="25"/>
      <c r="E37" s="26"/>
      <c r="F37" s="27"/>
      <c r="G37" s="17"/>
    </row>
    <row r="38" spans="2:7" x14ac:dyDescent="0.25">
      <c r="B38" s="11" t="s">
        <v>33</v>
      </c>
      <c r="D38" s="25"/>
      <c r="E38" s="26"/>
      <c r="F38" s="27"/>
      <c r="G38" s="17"/>
    </row>
    <row r="39" spans="2:7" x14ac:dyDescent="0.25">
      <c r="D39" s="25"/>
      <c r="E39" s="26"/>
      <c r="F39" s="27"/>
      <c r="G39" s="17"/>
    </row>
    <row r="40" spans="2:7" x14ac:dyDescent="0.25">
      <c r="B40" s="12" t="s">
        <v>30</v>
      </c>
      <c r="D40" s="25">
        <f ca="1">MAX(D16,0)</f>
        <v>389712.07373271888</v>
      </c>
      <c r="E40" s="26">
        <v>8.5000000000000006E-2</v>
      </c>
      <c r="F40" s="27">
        <f ca="1">MAX(D40*E40,0)</f>
        <v>33125.526267281108</v>
      </c>
      <c r="G40" s="17"/>
    </row>
    <row r="41" spans="2:7" ht="6" customHeight="1" x14ac:dyDescent="0.25">
      <c r="D41" s="23"/>
      <c r="E41" s="24"/>
      <c r="F41" s="27"/>
      <c r="G41" s="17"/>
    </row>
    <row r="42" spans="2:7" ht="6" customHeight="1" x14ac:dyDescent="0.25">
      <c r="F42" s="25"/>
      <c r="G42" s="17"/>
    </row>
    <row r="43" spans="2:7" x14ac:dyDescent="0.25">
      <c r="B43" s="11" t="s">
        <v>34</v>
      </c>
      <c r="F43" s="25"/>
      <c r="G43" s="31">
        <f ca="1">F40</f>
        <v>33125.526267281108</v>
      </c>
    </row>
    <row r="44" spans="2:7" ht="6" customHeight="1" x14ac:dyDescent="0.25">
      <c r="F44" s="25"/>
      <c r="G44" s="32"/>
    </row>
    <row r="45" spans="2:7" x14ac:dyDescent="0.25">
      <c r="F45" s="25"/>
      <c r="G45" s="17"/>
    </row>
    <row r="46" spans="2:7" x14ac:dyDescent="0.25">
      <c r="B46" s="11" t="s">
        <v>35</v>
      </c>
      <c r="F46" s="25"/>
      <c r="G46" s="31">
        <f ca="1">SUM(G36:G44)</f>
        <v>110287.9262672811</v>
      </c>
    </row>
    <row r="47" spans="2:7" ht="6" customHeight="1" thickBot="1" x14ac:dyDescent="0.3">
      <c r="B47" s="33"/>
      <c r="C47" s="33"/>
      <c r="D47" s="33"/>
      <c r="E47" s="33"/>
      <c r="F47" s="34"/>
      <c r="G47" s="33"/>
    </row>
    <row r="48" spans="2:7" ht="15.75" customHeight="1" thickTop="1" x14ac:dyDescent="0.25">
      <c r="F48" s="23"/>
    </row>
    <row r="49" spans="2:7" ht="15.75" customHeight="1" x14ac:dyDescent="0.25">
      <c r="B49" s="11" t="s">
        <v>36</v>
      </c>
      <c r="F49" s="23"/>
      <c r="G49" s="35">
        <f ca="1">G46/D16</f>
        <v>0.28299848452455506</v>
      </c>
    </row>
    <row r="50" spans="2:7" ht="6" customHeight="1" thickBot="1" x14ac:dyDescent="0.3">
      <c r="B50" s="33"/>
      <c r="C50" s="33"/>
      <c r="D50" s="33"/>
      <c r="E50" s="33"/>
      <c r="F50" s="34"/>
      <c r="G50" s="33"/>
    </row>
    <row r="51" spans="2:7" ht="6" customHeight="1" thickTop="1" x14ac:dyDescent="0.25"/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/>
  </sheetViews>
  <sheetFormatPr baseColWidth="10" defaultRowHeight="13.8" x14ac:dyDescent="0.25"/>
  <cols>
    <col min="1" max="1" width="1.6640625" style="12" customWidth="1"/>
    <col min="2" max="7" width="14.6640625" style="12" customWidth="1"/>
    <col min="8" max="8" width="1.6640625" style="12" customWidth="1"/>
    <col min="9" max="16384" width="11.5546875" style="12"/>
  </cols>
  <sheetData>
    <row r="1" spans="1:8" x14ac:dyDescent="0.25">
      <c r="A1" s="11" t="s">
        <v>1</v>
      </c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15" customHeight="1" x14ac:dyDescent="0.25"/>
    <row r="4" spans="1:8" ht="15" customHeight="1" x14ac:dyDescent="0.25"/>
    <row r="5" spans="1:8" x14ac:dyDescent="0.25">
      <c r="B5" s="11" t="s">
        <v>22</v>
      </c>
    </row>
    <row r="6" spans="1:8" x14ac:dyDescent="0.25">
      <c r="B6" s="11"/>
    </row>
    <row r="7" spans="1:8" x14ac:dyDescent="0.25">
      <c r="B7" s="11"/>
    </row>
    <row r="8" spans="1:8" x14ac:dyDescent="0.25">
      <c r="B8" s="7" t="str">
        <f>Entlastungsbegrenzung!A5</f>
        <v>Mandant, Ort</v>
      </c>
      <c r="C8" s="13"/>
      <c r="F8" s="11" t="s">
        <v>23</v>
      </c>
      <c r="G8" s="36">
        <f>Entlastungsbegrenzung!F8</f>
        <v>2020</v>
      </c>
    </row>
    <row r="9" spans="1:8" ht="15.6" customHeight="1" x14ac:dyDescent="0.25"/>
    <row r="10" spans="1:8" ht="15" customHeight="1" x14ac:dyDescent="0.25"/>
    <row r="11" spans="1:8" x14ac:dyDescent="0.25">
      <c r="D11" s="14" t="s">
        <v>24</v>
      </c>
      <c r="G11" s="14" t="s">
        <v>24</v>
      </c>
    </row>
    <row r="12" spans="1:8" ht="6" customHeight="1" x14ac:dyDescent="0.25">
      <c r="D12" s="15"/>
      <c r="G12" s="15"/>
    </row>
    <row r="13" spans="1:8" ht="6" customHeight="1" x14ac:dyDescent="0.25"/>
    <row r="14" spans="1:8" x14ac:dyDescent="0.25">
      <c r="B14" s="12" t="s">
        <v>44</v>
      </c>
      <c r="D14" s="50">
        <f>Entlastungsbegrenzung!L42</f>
        <v>500000</v>
      </c>
    </row>
    <row r="15" spans="1:8" x14ac:dyDescent="0.25">
      <c r="B15" s="12" t="s">
        <v>45</v>
      </c>
      <c r="D15" s="50">
        <f ca="1">Entlastungsbegrenzung!L41</f>
        <v>245000</v>
      </c>
    </row>
    <row r="16" spans="1:8" x14ac:dyDescent="0.25">
      <c r="B16" s="12" t="s">
        <v>26</v>
      </c>
      <c r="D16" s="17">
        <f ca="1">D15-G47</f>
        <v>173058.98617511522</v>
      </c>
    </row>
    <row r="17" spans="2:7" x14ac:dyDescent="0.25">
      <c r="B17" s="12" t="s">
        <v>27</v>
      </c>
      <c r="D17" s="17">
        <f ca="1">D14-G47</f>
        <v>428058.98617511522</v>
      </c>
    </row>
    <row r="18" spans="2:7" x14ac:dyDescent="0.25">
      <c r="D18" s="17"/>
    </row>
    <row r="19" spans="2:7" x14ac:dyDescent="0.25">
      <c r="B19" s="12" t="s">
        <v>28</v>
      </c>
      <c r="D19" s="50">
        <f>Entlastungsbegrenzung!J53</f>
        <v>1300000</v>
      </c>
      <c r="G19" s="17"/>
    </row>
    <row r="20" spans="2:7" ht="6" customHeight="1" x14ac:dyDescent="0.25"/>
    <row r="22" spans="2:7" x14ac:dyDescent="0.25">
      <c r="D22" s="18" t="s">
        <v>24</v>
      </c>
      <c r="E22" s="19" t="s">
        <v>20</v>
      </c>
      <c r="F22" s="19" t="s">
        <v>24</v>
      </c>
      <c r="G22" s="20" t="s">
        <v>24</v>
      </c>
    </row>
    <row r="23" spans="2:7" ht="6" customHeight="1" x14ac:dyDescent="0.25">
      <c r="D23" s="21"/>
      <c r="E23" s="22"/>
      <c r="F23" s="22"/>
      <c r="G23" s="15"/>
    </row>
    <row r="24" spans="2:7" ht="6" customHeight="1" x14ac:dyDescent="0.25">
      <c r="D24" s="23"/>
      <c r="E24" s="24"/>
      <c r="F24" s="24"/>
    </row>
    <row r="25" spans="2:7" x14ac:dyDescent="0.25">
      <c r="D25" s="23"/>
      <c r="E25" s="24"/>
      <c r="F25" s="24"/>
    </row>
    <row r="26" spans="2:7" x14ac:dyDescent="0.25">
      <c r="B26" s="11" t="s">
        <v>29</v>
      </c>
      <c r="D26" s="23"/>
      <c r="E26" s="24"/>
      <c r="F26" s="24"/>
    </row>
    <row r="27" spans="2:7" x14ac:dyDescent="0.25">
      <c r="D27" s="23"/>
      <c r="E27" s="24"/>
      <c r="F27" s="24"/>
    </row>
    <row r="28" spans="2:7" x14ac:dyDescent="0.25">
      <c r="B28" s="12" t="s">
        <v>30</v>
      </c>
      <c r="D28" s="25">
        <f ca="1">ROUNDDOWN(MAX(D16,0),-2)</f>
        <v>173000</v>
      </c>
      <c r="E28" s="26">
        <v>0.08</v>
      </c>
      <c r="F28" s="27">
        <f ca="1">D28*E28</f>
        <v>13840</v>
      </c>
      <c r="G28" s="17"/>
    </row>
    <row r="29" spans="2:7" ht="6" customHeight="1" x14ac:dyDescent="0.25">
      <c r="D29" s="25"/>
      <c r="E29" s="26"/>
      <c r="F29" s="28"/>
      <c r="G29" s="17"/>
    </row>
    <row r="30" spans="2:7" s="29" customFormat="1" ht="6" customHeight="1" x14ac:dyDescent="0.25">
      <c r="D30" s="37"/>
      <c r="E30" s="38"/>
      <c r="F30" s="40"/>
    </row>
    <row r="31" spans="2:7" s="29" customFormat="1" x14ac:dyDescent="0.25">
      <c r="B31" s="29" t="s">
        <v>31</v>
      </c>
      <c r="D31" s="37">
        <f>ROUNDDOWN(D19,-3)</f>
        <v>1300000</v>
      </c>
      <c r="E31" s="39">
        <v>7.5000000000000002E-4</v>
      </c>
      <c r="F31" s="41">
        <f>D31*E31</f>
        <v>975</v>
      </c>
    </row>
    <row r="32" spans="2:7" s="29" customFormat="1" ht="6" customHeight="1" x14ac:dyDescent="0.25">
      <c r="D32" s="37"/>
      <c r="E32" s="38"/>
      <c r="F32" s="42"/>
    </row>
    <row r="33" spans="2:7" s="29" customFormat="1" ht="6" customHeight="1" x14ac:dyDescent="0.25">
      <c r="D33" s="37"/>
      <c r="E33" s="38"/>
      <c r="F33" s="41"/>
    </row>
    <row r="34" spans="2:7" s="29" customFormat="1" x14ac:dyDescent="0.25">
      <c r="D34" s="37"/>
      <c r="E34" s="38" t="str">
        <f ca="1">IF(G34=" "," ","(mind. 500.--)")</f>
        <v xml:space="preserve"> </v>
      </c>
      <c r="F34" s="41">
        <f ca="1">SUM(F28:F33)</f>
        <v>14815</v>
      </c>
      <c r="G34" s="29" t="str">
        <f ca="1">IF(F34&lt;500,500," ")</f>
        <v xml:space="preserve"> </v>
      </c>
    </row>
    <row r="35" spans="2:7" ht="6" customHeight="1" x14ac:dyDescent="0.25">
      <c r="D35" s="25"/>
      <c r="E35" s="26"/>
      <c r="F35" s="27"/>
      <c r="G35" s="17"/>
    </row>
    <row r="36" spans="2:7" ht="6" customHeight="1" x14ac:dyDescent="0.25">
      <c r="D36" s="25"/>
      <c r="E36" s="26"/>
      <c r="F36" s="27"/>
      <c r="G36" s="17"/>
    </row>
    <row r="37" spans="2:7" x14ac:dyDescent="0.25">
      <c r="B37" s="11" t="s">
        <v>32</v>
      </c>
      <c r="D37" s="25"/>
      <c r="E37" s="30">
        <v>2.4</v>
      </c>
      <c r="F37" s="27"/>
      <c r="G37" s="31">
        <f ca="1">F34*E37</f>
        <v>35556</v>
      </c>
    </row>
    <row r="38" spans="2:7" x14ac:dyDescent="0.25">
      <c r="D38" s="25"/>
      <c r="E38" s="26"/>
      <c r="F38" s="27"/>
      <c r="G38" s="17"/>
    </row>
    <row r="39" spans="2:7" x14ac:dyDescent="0.25">
      <c r="B39" s="11" t="s">
        <v>33</v>
      </c>
      <c r="D39" s="25"/>
      <c r="E39" s="26"/>
      <c r="F39" s="27"/>
      <c r="G39" s="17"/>
    </row>
    <row r="40" spans="2:7" x14ac:dyDescent="0.25">
      <c r="D40" s="25"/>
      <c r="E40" s="26"/>
      <c r="F40" s="27"/>
      <c r="G40" s="17"/>
    </row>
    <row r="41" spans="2:7" x14ac:dyDescent="0.25">
      <c r="B41" s="12" t="s">
        <v>30</v>
      </c>
      <c r="D41" s="25">
        <f ca="1">MAX(D17,0)</f>
        <v>428058.98617511522</v>
      </c>
      <c r="E41" s="26">
        <v>8.5000000000000006E-2</v>
      </c>
      <c r="F41" s="27">
        <f ca="1">MAX(D41*E41,0)</f>
        <v>36385.013824884794</v>
      </c>
      <c r="G41" s="17"/>
    </row>
    <row r="42" spans="2:7" ht="6" customHeight="1" x14ac:dyDescent="0.25">
      <c r="D42" s="23"/>
      <c r="E42" s="24"/>
      <c r="F42" s="27"/>
      <c r="G42" s="17"/>
    </row>
    <row r="43" spans="2:7" ht="6" customHeight="1" x14ac:dyDescent="0.25">
      <c r="F43" s="25"/>
      <c r="G43" s="17"/>
    </row>
    <row r="44" spans="2:7" x14ac:dyDescent="0.25">
      <c r="B44" s="11" t="s">
        <v>34</v>
      </c>
      <c r="F44" s="25"/>
      <c r="G44" s="31">
        <f ca="1">F41</f>
        <v>36385.013824884794</v>
      </c>
    </row>
    <row r="45" spans="2:7" ht="6" customHeight="1" x14ac:dyDescent="0.25">
      <c r="F45" s="25"/>
      <c r="G45" s="32"/>
    </row>
    <row r="46" spans="2:7" x14ac:dyDescent="0.25">
      <c r="F46" s="25"/>
      <c r="G46" s="17"/>
    </row>
    <row r="47" spans="2:7" x14ac:dyDescent="0.25">
      <c r="B47" s="11" t="s">
        <v>35</v>
      </c>
      <c r="F47" s="25"/>
      <c r="G47" s="31">
        <f ca="1">SUM(G37:G45)</f>
        <v>71941.013824884794</v>
      </c>
    </row>
    <row r="48" spans="2:7" ht="6" customHeight="1" thickBot="1" x14ac:dyDescent="0.3">
      <c r="B48" s="33"/>
      <c r="C48" s="33"/>
      <c r="D48" s="33"/>
      <c r="E48" s="33"/>
      <c r="F48" s="34"/>
      <c r="G48" s="33"/>
    </row>
    <row r="49" spans="2:7" ht="15.75" customHeight="1" thickTop="1" x14ac:dyDescent="0.25">
      <c r="F49" s="23"/>
    </row>
    <row r="50" spans="2:7" ht="15.75" customHeight="1" x14ac:dyDescent="0.25">
      <c r="B50" s="11" t="s">
        <v>36</v>
      </c>
      <c r="F50" s="23"/>
      <c r="G50" s="35">
        <f ca="1">G47/D17</f>
        <v>0.16806331872087915</v>
      </c>
    </row>
    <row r="51" spans="2:7" ht="6" customHeight="1" thickBot="1" x14ac:dyDescent="0.3">
      <c r="B51" s="33"/>
      <c r="C51" s="33"/>
      <c r="D51" s="33"/>
      <c r="E51" s="33"/>
      <c r="F51" s="34"/>
      <c r="G51" s="33"/>
    </row>
    <row r="52" spans="2:7" ht="6" customHeight="1" thickTop="1" x14ac:dyDescent="0.25"/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Entlastungsbegrenzung</vt:lpstr>
      <vt:lpstr>Steuerberechn. ohne Entlastung</vt:lpstr>
      <vt:lpstr>Steuerberechn. mit Entlastung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2019-07-08T16:00:23Z</cp:lastPrinted>
  <dcterms:created xsi:type="dcterms:W3CDTF">2019-06-24T07:24:36Z</dcterms:created>
  <dcterms:modified xsi:type="dcterms:W3CDTF">2019-08-27T15:36:20Z</dcterms:modified>
</cp:coreProperties>
</file>