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kquisitionen\Versand\TREX\TREX 2019 5\"/>
    </mc:Choice>
  </mc:AlternateContent>
  <bookViews>
    <workbookView xWindow="0" yWindow="0" windowWidth="28800" windowHeight="12120"/>
  </bookViews>
  <sheets>
    <sheet name="Mehrwert Szenarium 1" sheetId="7" r:id="rId1"/>
    <sheet name="Mehrwert Szenarium 2" sheetId="8" r:id="rId2"/>
    <sheet name="Minderwert Szenarium 3" sheetId="9" r:id="rId3"/>
    <sheet name="ZGB 206 Minderwert" sheetId="10" r:id="rId4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7" l="1"/>
  <c r="F40" i="7"/>
  <c r="F37" i="7"/>
  <c r="F36" i="7"/>
  <c r="F33" i="7"/>
  <c r="F32" i="7"/>
  <c r="I45" i="7" l="1"/>
  <c r="H45" i="7"/>
  <c r="I41" i="7"/>
  <c r="H40" i="7"/>
  <c r="G39" i="7"/>
  <c r="E39" i="7"/>
  <c r="I37" i="7"/>
  <c r="H36" i="7"/>
  <c r="E35" i="7"/>
  <c r="E31" i="7"/>
  <c r="G15" i="7" l="1"/>
  <c r="H13" i="7"/>
  <c r="G30" i="10" l="1"/>
  <c r="J30" i="10" s="1"/>
  <c r="J34" i="10" s="1"/>
  <c r="J43" i="10" s="1"/>
  <c r="G15" i="10"/>
  <c r="I28" i="10"/>
  <c r="G28" i="10"/>
  <c r="G27" i="10"/>
  <c r="H27" i="10" s="1"/>
  <c r="F19" i="10"/>
  <c r="G20" i="10" s="1"/>
  <c r="F14" i="10"/>
  <c r="I14" i="10" s="1"/>
  <c r="H13" i="10"/>
  <c r="H34" i="10" s="1"/>
  <c r="I20" i="10" l="1"/>
  <c r="F24" i="10"/>
  <c r="G24" i="10" s="1"/>
  <c r="I24" i="10" s="1"/>
  <c r="I34" i="10" s="1"/>
  <c r="G28" i="9"/>
  <c r="I28" i="9" s="1"/>
  <c r="G27" i="9"/>
  <c r="H27" i="9" s="1"/>
  <c r="F19" i="9"/>
  <c r="G20" i="9" s="1"/>
  <c r="F24" i="9" s="1"/>
  <c r="G24" i="9" s="1"/>
  <c r="I24" i="9" s="1"/>
  <c r="G15" i="9"/>
  <c r="F14" i="9"/>
  <c r="I14" i="9" s="1"/>
  <c r="H13" i="9"/>
  <c r="G28" i="8"/>
  <c r="I28" i="8" s="1"/>
  <c r="H27" i="8"/>
  <c r="G27" i="8"/>
  <c r="F19" i="8"/>
  <c r="G20" i="8" s="1"/>
  <c r="G15" i="8"/>
  <c r="F14" i="8"/>
  <c r="I14" i="8" s="1"/>
  <c r="H13" i="8"/>
  <c r="H32" i="8" s="1"/>
  <c r="F38" i="10" l="1"/>
  <c r="F37" i="10"/>
  <c r="G36" i="10"/>
  <c r="H32" i="9"/>
  <c r="G34" i="9"/>
  <c r="I20" i="9"/>
  <c r="I32" i="9" s="1"/>
  <c r="I20" i="8"/>
  <c r="I32" i="8" s="1"/>
  <c r="F24" i="8"/>
  <c r="G24" i="8" s="1"/>
  <c r="I24" i="8" s="1"/>
  <c r="H37" i="10" l="1"/>
  <c r="H43" i="10" s="1"/>
  <c r="I38" i="10"/>
  <c r="I43" i="10" s="1"/>
  <c r="F36" i="9"/>
  <c r="I36" i="9" s="1"/>
  <c r="I40" i="9" s="1"/>
  <c r="F35" i="9"/>
  <c r="H35" i="9" s="1"/>
  <c r="H40" i="9" s="1"/>
  <c r="F36" i="8"/>
  <c r="F35" i="8"/>
  <c r="G34" i="8"/>
  <c r="G28" i="7"/>
  <c r="I28" i="7" s="1"/>
  <c r="G27" i="7"/>
  <c r="H27" i="7" s="1"/>
  <c r="G43" i="10" l="1"/>
  <c r="J44" i="10" s="1"/>
  <c r="G44" i="10"/>
  <c r="H44" i="10"/>
  <c r="G40" i="9"/>
  <c r="G41" i="9" s="1"/>
  <c r="H35" i="8"/>
  <c r="H40" i="8" s="1"/>
  <c r="I36" i="8"/>
  <c r="I40" i="8" s="1"/>
  <c r="F14" i="7"/>
  <c r="I14" i="7" s="1"/>
  <c r="F19" i="7"/>
  <c r="G20" i="7" s="1"/>
  <c r="I44" i="10" l="1"/>
  <c r="I20" i="7"/>
  <c r="F24" i="7"/>
  <c r="G24" i="7" s="1"/>
  <c r="G35" i="7" s="1"/>
  <c r="H41" i="9"/>
  <c r="I41" i="9"/>
  <c r="G40" i="8"/>
  <c r="G41" i="8" s="1"/>
  <c r="G31" i="7" l="1"/>
  <c r="I24" i="7"/>
  <c r="H41" i="8"/>
  <c r="I41" i="8"/>
  <c r="H32" i="7" l="1"/>
  <c r="I33" i="7" s="1"/>
  <c r="G45" i="7" l="1"/>
  <c r="G46" i="7" l="1"/>
  <c r="I46" i="7"/>
  <c r="H46" i="7"/>
</calcChain>
</file>

<file path=xl/sharedStrings.xml><?xml version="1.0" encoding="utf-8"?>
<sst xmlns="http://schemas.openxmlformats.org/spreadsheetml/2006/main" count="168" uniqueCount="44">
  <si>
    <t>Jahre</t>
  </si>
  <si>
    <t>TCHF</t>
  </si>
  <si>
    <t>Basis</t>
  </si>
  <si>
    <t>Zu tiefes jährliches Arbeitsentgelt</t>
  </si>
  <si>
    <t>Wert des Unternehmens</t>
  </si>
  <si>
    <t>Marktkonformes Arbeitsentgelt Unternehmerehegatte</t>
  </si>
  <si>
    <t>industriell</t>
  </si>
  <si>
    <t>konjunkturell</t>
  </si>
  <si>
    <t>davon Anteil Errungenschaft</t>
  </si>
  <si>
    <t>davon Anteil Eigengut</t>
  </si>
  <si>
    <t>Errungenschaft</t>
  </si>
  <si>
    <t>Eigengut</t>
  </si>
  <si>
    <t>TCHF/%</t>
  </si>
  <si>
    <r>
      <t>Zu tiefes Arbeitsentgelt von UB</t>
    </r>
    <r>
      <rPr>
        <vertAlign val="sub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2"/>
      </rPr>
      <t xml:space="preserve"> bis UB</t>
    </r>
    <r>
      <rPr>
        <vertAlign val="subscript"/>
        <sz val="11"/>
        <color theme="1"/>
        <rFont val="Times New Roman"/>
        <family val="1"/>
      </rPr>
      <t>E</t>
    </r>
  </si>
  <si>
    <t>Anteil Unternehmen Errungenschaft</t>
  </si>
  <si>
    <t>Anteil Unternehmen Eigengut</t>
  </si>
  <si>
    <t>Total industrielle und konjunkturelle Wertveränderung</t>
  </si>
  <si>
    <t>Verbleibende Wertveränderung</t>
  </si>
  <si>
    <t>und Errungenschaft und Eigengut</t>
  </si>
  <si>
    <t>Unternehmensausgangswert und Wertveränderung</t>
  </si>
  <si>
    <r>
      <t>UB</t>
    </r>
    <r>
      <rPr>
        <vertAlign val="sub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= im Zeitpunkt</t>
    </r>
  </si>
  <si>
    <r>
      <t>UB</t>
    </r>
    <r>
      <rPr>
        <vertAlign val="subscript"/>
        <sz val="11"/>
        <color theme="1"/>
        <rFont val="Times New Roman"/>
        <family val="1"/>
      </rPr>
      <t>E</t>
    </r>
    <r>
      <rPr>
        <sz val="11"/>
        <color theme="1"/>
        <rFont val="Times New Roman"/>
        <family val="1"/>
      </rPr>
      <t xml:space="preserve"> = im Zeitpunkt</t>
    </r>
  </si>
  <si>
    <t>Tatsächliches Arbeitsentgelt Unternehmerehegatte</t>
  </si>
  <si>
    <t>Aufteilung Unternehmensausgangswert und Wertveränderung in konjunkturell und industriell</t>
  </si>
  <si>
    <t xml:space="preserve">bzw. in Eigengut und Errungenschaft </t>
  </si>
  <si>
    <t>Total</t>
  </si>
  <si>
    <t>Änderungen Anteile Eigengut und Errungenschaft</t>
  </si>
  <si>
    <t>Kapitalrückzahlung</t>
  </si>
  <si>
    <t>Zwischentotal industrielle und konjunkturelle Wertveränderung</t>
  </si>
  <si>
    <t>in Prozenten</t>
  </si>
  <si>
    <t>Dividende thesauriert und ausschüttungsfähig</t>
  </si>
  <si>
    <t>Positionen Wertveränderung</t>
  </si>
  <si>
    <r>
      <t>von UB</t>
    </r>
    <r>
      <rPr>
        <vertAlign val="sub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2"/>
      </rPr>
      <t xml:space="preserve"> bis UB</t>
    </r>
    <r>
      <rPr>
        <vertAlign val="subscript"/>
        <sz val="11"/>
        <color theme="1"/>
        <rFont val="Times New Roman"/>
        <family val="1"/>
      </rPr>
      <t>E</t>
    </r>
    <r>
      <rPr>
        <sz val="11"/>
        <color theme="1"/>
        <rFont val="Times New Roman"/>
        <family val="2"/>
      </rPr>
      <t xml:space="preserve">, </t>
    </r>
  </si>
  <si>
    <t>abzüglich zu tiefes Arbeitsentgelt oben</t>
  </si>
  <si>
    <t>Kapitaleinlage</t>
  </si>
  <si>
    <t>Ehegatte</t>
  </si>
  <si>
    <t>Zwischentotal industrielle und konjunkturelle Wertveränderung,</t>
  </si>
  <si>
    <t>Total industrielle und konjunkturelle Wertveränderung,</t>
  </si>
  <si>
    <t>Leistungen</t>
  </si>
  <si>
    <t>Leistungen Ehegatte</t>
  </si>
  <si>
    <t>Errungenschaft und Eigengut sowie Leistungen Ehegatte</t>
  </si>
  <si>
    <t>LeistungenEhegatte</t>
  </si>
  <si>
    <t>bzw. in Eigengut und Errungenschaft sowie Leistungen Ehegatte</t>
  </si>
  <si>
    <t>Verbleibende Wertveränderung bis im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</si>
</sst>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2"/>
    </font>
    <font>
      <sz val="11"/>
      <color rgb="FF0000FF"/>
      <name val="Times New Roman"/>
      <family val="2"/>
    </font>
    <font>
      <vertAlign val="sub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/>
    <xf numFmtId="0" fontId="0" fillId="0" borderId="0" xfId="0" applyBorder="1" applyAlignment="1">
      <alignment horizontal="right"/>
    </xf>
    <xf numFmtId="3" fontId="0" fillId="0" borderId="0" xfId="0" applyNumberFormat="1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5" fillId="0" borderId="3" xfId="0" applyNumberFormat="1" applyFont="1" applyBorder="1"/>
    <xf numFmtId="3" fontId="0" fillId="0" borderId="3" xfId="0" applyNumberFormat="1" applyBorder="1"/>
    <xf numFmtId="9" fontId="5" fillId="0" borderId="3" xfId="1" applyFont="1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5" xfId="0" applyNumberForma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3" fontId="0" fillId="0" borderId="6" xfId="0" applyNumberFormat="1" applyBorder="1"/>
    <xf numFmtId="0" fontId="0" fillId="0" borderId="3" xfId="0" applyBorder="1"/>
    <xf numFmtId="0" fontId="0" fillId="0" borderId="7" xfId="0" applyBorder="1"/>
    <xf numFmtId="9" fontId="4" fillId="0" borderId="3" xfId="1" applyFont="1" applyBorder="1"/>
    <xf numFmtId="3" fontId="0" fillId="0" borderId="8" xfId="0" applyNumberFormat="1" applyBorder="1"/>
    <xf numFmtId="0" fontId="5" fillId="0" borderId="0" xfId="0" applyFont="1"/>
    <xf numFmtId="0" fontId="0" fillId="0" borderId="5" xfId="0" applyBorder="1"/>
    <xf numFmtId="9" fontId="0" fillId="0" borderId="5" xfId="1" applyFont="1" applyBorder="1"/>
    <xf numFmtId="9" fontId="0" fillId="0" borderId="0" xfId="1" applyFont="1" applyBorder="1"/>
    <xf numFmtId="0" fontId="0" fillId="0" borderId="1" xfId="0" applyBorder="1"/>
    <xf numFmtId="0" fontId="0" fillId="0" borderId="5" xfId="0" applyFill="1" applyBorder="1" applyAlignment="1">
      <alignment horizontal="right"/>
    </xf>
    <xf numFmtId="0" fontId="0" fillId="0" borderId="6" xfId="0" applyBorder="1"/>
    <xf numFmtId="9" fontId="0" fillId="0" borderId="3" xfId="1" applyFont="1" applyBorder="1"/>
    <xf numFmtId="0" fontId="0" fillId="0" borderId="0" xfId="0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00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workbookViewId="0"/>
  </sheetViews>
  <sheetFormatPr baseColWidth="10" defaultRowHeight="13.8" x14ac:dyDescent="0.25"/>
  <cols>
    <col min="1" max="2" width="1.6640625" customWidth="1"/>
    <col min="3" max="3" width="16.5546875" customWidth="1"/>
    <col min="4" max="4" width="19.6640625" customWidth="1"/>
    <col min="5" max="5" width="7.6640625" customWidth="1"/>
    <col min="6" max="7" width="9.6640625" customWidth="1"/>
    <col min="8" max="8" width="11.6640625" customWidth="1"/>
    <col min="9" max="9" width="13.6640625" customWidth="1"/>
  </cols>
  <sheetData>
    <row r="1" spans="1:9" ht="13.95" customHeight="1" x14ac:dyDescent="0.25">
      <c r="A1" s="1" t="s">
        <v>23</v>
      </c>
      <c r="B1" s="1"/>
    </row>
    <row r="2" spans="1:9" ht="13.95" customHeight="1" x14ac:dyDescent="0.25">
      <c r="A2" s="1"/>
      <c r="B2" s="1" t="s">
        <v>24</v>
      </c>
    </row>
    <row r="3" spans="1:9" ht="13.95" customHeight="1" x14ac:dyDescent="0.25">
      <c r="A3" s="1"/>
      <c r="B3" s="1"/>
    </row>
    <row r="4" spans="1:9" ht="13.95" customHeight="1" x14ac:dyDescent="0.25"/>
    <row r="5" spans="1:9" ht="13.95" customHeight="1" x14ac:dyDescent="0.25">
      <c r="F5" s="37" t="s">
        <v>19</v>
      </c>
      <c r="G5" s="37"/>
      <c r="H5" s="37"/>
      <c r="I5" s="37"/>
    </row>
    <row r="6" spans="1:9" ht="13.95" customHeight="1" x14ac:dyDescent="0.25">
      <c r="F6" s="11" t="s">
        <v>2</v>
      </c>
      <c r="G6" s="18" t="s">
        <v>25</v>
      </c>
      <c r="H6" s="8" t="s">
        <v>7</v>
      </c>
      <c r="I6" s="18" t="s">
        <v>6</v>
      </c>
    </row>
    <row r="7" spans="1:9" ht="13.95" customHeight="1" x14ac:dyDescent="0.25">
      <c r="A7" t="s">
        <v>31</v>
      </c>
      <c r="E7" s="4" t="s">
        <v>0</v>
      </c>
      <c r="F7" s="11"/>
      <c r="G7" s="18"/>
      <c r="H7" s="8" t="s">
        <v>11</v>
      </c>
      <c r="I7" s="18" t="s">
        <v>10</v>
      </c>
    </row>
    <row r="8" spans="1:9" ht="6" customHeight="1" x14ac:dyDescent="0.25">
      <c r="A8" s="33"/>
      <c r="B8" s="33"/>
      <c r="C8" s="33"/>
      <c r="D8" s="33"/>
      <c r="E8" s="33"/>
      <c r="F8" s="12"/>
      <c r="G8" s="19"/>
      <c r="H8" s="6"/>
      <c r="I8" s="19"/>
    </row>
    <row r="9" spans="1:9" ht="6" customHeight="1" x14ac:dyDescent="0.25">
      <c r="F9" s="11"/>
      <c r="G9" s="18"/>
      <c r="H9" s="8"/>
      <c r="I9" s="18"/>
    </row>
    <row r="10" spans="1:9" ht="13.95" customHeight="1" x14ac:dyDescent="0.25">
      <c r="F10" s="11" t="s">
        <v>12</v>
      </c>
      <c r="G10" s="18" t="s">
        <v>1</v>
      </c>
      <c r="H10" s="4" t="s">
        <v>1</v>
      </c>
      <c r="I10" s="18" t="s">
        <v>1</v>
      </c>
    </row>
    <row r="11" spans="1:9" ht="13.95" customHeight="1" x14ac:dyDescent="0.25">
      <c r="A11" t="s">
        <v>4</v>
      </c>
      <c r="F11" s="11"/>
      <c r="G11" s="18"/>
      <c r="H11" s="4"/>
      <c r="I11" s="18"/>
    </row>
    <row r="12" spans="1:9" ht="16.350000000000001" customHeight="1" x14ac:dyDescent="0.3">
      <c r="B12" t="s">
        <v>20</v>
      </c>
      <c r="E12" s="29">
        <v>2008</v>
      </c>
      <c r="F12" s="13">
        <v>2000</v>
      </c>
      <c r="G12" s="20"/>
      <c r="H12" s="5"/>
      <c r="I12" s="20"/>
    </row>
    <row r="13" spans="1:9" ht="15" x14ac:dyDescent="0.25">
      <c r="C13" t="s">
        <v>9</v>
      </c>
      <c r="F13" s="17">
        <v>0.75</v>
      </c>
      <c r="G13" s="20"/>
      <c r="H13" s="20">
        <f>F12*F13</f>
        <v>1500</v>
      </c>
      <c r="I13" s="30"/>
    </row>
    <row r="14" spans="1:9" ht="15" x14ac:dyDescent="0.25">
      <c r="C14" t="s">
        <v>8</v>
      </c>
      <c r="F14" s="27">
        <f>1-F13</f>
        <v>0.25</v>
      </c>
      <c r="G14" s="20"/>
      <c r="H14" s="5"/>
      <c r="I14" s="20">
        <f>F12*F14</f>
        <v>500</v>
      </c>
    </row>
    <row r="15" spans="1:9" ht="16.5" x14ac:dyDescent="0.3">
      <c r="B15" t="s">
        <v>21</v>
      </c>
      <c r="E15" s="29">
        <v>2018</v>
      </c>
      <c r="F15" s="13">
        <v>3500</v>
      </c>
      <c r="G15" s="20">
        <f>SUM(-F12,F15)</f>
        <v>1500</v>
      </c>
      <c r="H15" s="5"/>
      <c r="I15" s="20"/>
    </row>
    <row r="16" spans="1:9" ht="15" x14ac:dyDescent="0.25">
      <c r="F16" s="13"/>
      <c r="G16" s="20"/>
      <c r="H16" s="5"/>
      <c r="I16" s="20"/>
    </row>
    <row r="17" spans="1:9" ht="15" x14ac:dyDescent="0.25">
      <c r="A17" t="s">
        <v>5</v>
      </c>
      <c r="F17" s="13">
        <v>-250</v>
      </c>
      <c r="G17" s="20"/>
      <c r="H17" s="5"/>
      <c r="I17" s="20"/>
    </row>
    <row r="18" spans="1:9" x14ac:dyDescent="0.25">
      <c r="B18" t="s">
        <v>22</v>
      </c>
      <c r="F18" s="13">
        <v>200</v>
      </c>
      <c r="G18" s="20"/>
      <c r="H18" s="5"/>
      <c r="I18" s="20"/>
    </row>
    <row r="19" spans="1:9" x14ac:dyDescent="0.25">
      <c r="B19" t="s">
        <v>3</v>
      </c>
      <c r="F19" s="14">
        <f>SUM(F17:F18)</f>
        <v>-50</v>
      </c>
      <c r="G19" s="20"/>
      <c r="H19" s="5"/>
      <c r="I19" s="20"/>
    </row>
    <row r="20" spans="1:9" ht="16.5" x14ac:dyDescent="0.3">
      <c r="B20" t="s">
        <v>13</v>
      </c>
      <c r="F20" s="14"/>
      <c r="G20" s="20">
        <f>F19*(E15-E12)</f>
        <v>-500</v>
      </c>
      <c r="H20" s="5"/>
      <c r="I20" s="21">
        <f>-G20</f>
        <v>500</v>
      </c>
    </row>
    <row r="21" spans="1:9" ht="13.95" x14ac:dyDescent="0.25">
      <c r="F21" s="14"/>
      <c r="G21" s="20"/>
      <c r="H21" s="3"/>
      <c r="I21" s="21"/>
    </row>
    <row r="22" spans="1:9" x14ac:dyDescent="0.25">
      <c r="A22" t="s">
        <v>30</v>
      </c>
      <c r="F22" s="14"/>
      <c r="G22" s="20"/>
      <c r="H22" s="3"/>
      <c r="I22" s="21"/>
    </row>
    <row r="23" spans="1:9" ht="16.5" x14ac:dyDescent="0.3">
      <c r="B23" t="s">
        <v>32</v>
      </c>
      <c r="F23" s="13">
        <v>600</v>
      </c>
      <c r="G23" s="20"/>
      <c r="H23" s="3"/>
      <c r="I23" s="21"/>
    </row>
    <row r="24" spans="1:9" x14ac:dyDescent="0.25">
      <c r="B24" s="2" t="s">
        <v>33</v>
      </c>
      <c r="F24" s="15">
        <f>G20</f>
        <v>-500</v>
      </c>
      <c r="G24" s="22">
        <f>IF(-F24&lt;F23,-F23-F24,0)</f>
        <v>-100</v>
      </c>
      <c r="H24" s="9"/>
      <c r="I24" s="21">
        <f>-G24</f>
        <v>100</v>
      </c>
    </row>
    <row r="25" spans="1:9" ht="13.95" x14ac:dyDescent="0.25">
      <c r="F25" s="15"/>
      <c r="G25" s="22"/>
      <c r="H25" s="9"/>
      <c r="I25" s="21"/>
    </row>
    <row r="26" spans="1:9" x14ac:dyDescent="0.25">
      <c r="A26" t="s">
        <v>26</v>
      </c>
      <c r="F26" s="15"/>
      <c r="G26" s="22"/>
      <c r="H26" s="9"/>
      <c r="I26" s="21"/>
    </row>
    <row r="27" spans="1:9" ht="15" x14ac:dyDescent="0.25">
      <c r="B27" t="s">
        <v>11</v>
      </c>
      <c r="D27" s="29" t="s">
        <v>34</v>
      </c>
      <c r="E27" s="29">
        <v>2011</v>
      </c>
      <c r="F27" s="15">
        <v>400</v>
      </c>
      <c r="G27" s="22">
        <f>-F27</f>
        <v>-400</v>
      </c>
      <c r="H27" s="9">
        <f>-G27</f>
        <v>400</v>
      </c>
      <c r="I27" s="21"/>
    </row>
    <row r="28" spans="1:9" x14ac:dyDescent="0.25">
      <c r="B28" t="s">
        <v>10</v>
      </c>
      <c r="D28" s="29" t="s">
        <v>27</v>
      </c>
      <c r="E28" s="29">
        <v>2013</v>
      </c>
      <c r="F28" s="15">
        <v>-200</v>
      </c>
      <c r="G28" s="22">
        <f>-F28</f>
        <v>200</v>
      </c>
      <c r="H28" s="9"/>
      <c r="I28" s="21">
        <f>-G28</f>
        <v>-200</v>
      </c>
    </row>
    <row r="29" spans="1:9" ht="6" customHeight="1" x14ac:dyDescent="0.25">
      <c r="F29" s="15"/>
      <c r="G29" s="23"/>
      <c r="H29" s="7"/>
      <c r="I29" s="24"/>
    </row>
    <row r="30" spans="1:9" x14ac:dyDescent="0.25">
      <c r="F30" s="16"/>
      <c r="G30" s="21"/>
      <c r="H30" s="3"/>
      <c r="I30" s="21"/>
    </row>
    <row r="31" spans="1:9" x14ac:dyDescent="0.25">
      <c r="A31" t="s">
        <v>43</v>
      </c>
      <c r="E31">
        <f>E27</f>
        <v>2011</v>
      </c>
      <c r="F31" s="16"/>
      <c r="G31" s="21">
        <f>SUM(G15:G24)/(E15-E12)*(E31-E12)</f>
        <v>270</v>
      </c>
      <c r="H31" s="3"/>
      <c r="I31" s="21"/>
    </row>
    <row r="32" spans="1:9" x14ac:dyDescent="0.25">
      <c r="B32" t="s">
        <v>15</v>
      </c>
      <c r="F32" s="36">
        <f>H32/G31</f>
        <v>0.57692307692307698</v>
      </c>
      <c r="G32" s="21"/>
      <c r="H32" s="3">
        <f>G31/SUM(H13:I24)*SUM(H13:H24)</f>
        <v>155.76923076923077</v>
      </c>
      <c r="I32" s="21"/>
    </row>
    <row r="33" spans="1:9" x14ac:dyDescent="0.25">
      <c r="B33" t="s">
        <v>14</v>
      </c>
      <c r="F33" s="36">
        <f>I33/G31</f>
        <v>0.42307692307692307</v>
      </c>
      <c r="G33" s="21"/>
      <c r="H33" s="3"/>
      <c r="I33" s="21">
        <f>G31-H32</f>
        <v>114.23076923076923</v>
      </c>
    </row>
    <row r="34" spans="1:9" x14ac:dyDescent="0.25">
      <c r="F34" s="16"/>
      <c r="G34" s="21"/>
      <c r="H34" s="3"/>
      <c r="I34" s="21"/>
    </row>
    <row r="35" spans="1:9" x14ac:dyDescent="0.25">
      <c r="A35" t="s">
        <v>43</v>
      </c>
      <c r="E35">
        <f>E28</f>
        <v>2013</v>
      </c>
      <c r="F35" s="16"/>
      <c r="G35" s="21">
        <f>SUM(G15:G27)/(E15-E12)*(E35-E27)</f>
        <v>100</v>
      </c>
      <c r="H35" s="3"/>
      <c r="I35" s="21"/>
    </row>
    <row r="36" spans="1:9" x14ac:dyDescent="0.25">
      <c r="B36" t="s">
        <v>15</v>
      </c>
      <c r="F36" s="27">
        <f>H36/G35</f>
        <v>0.62867560573982595</v>
      </c>
      <c r="G36" s="21"/>
      <c r="H36" s="9">
        <f>G35/SUM(H13:I27,H32:I33)*SUM(H13:H27,H32)</f>
        <v>62.867560573982594</v>
      </c>
      <c r="I36" s="21"/>
    </row>
    <row r="37" spans="1:9" x14ac:dyDescent="0.25">
      <c r="B37" t="s">
        <v>14</v>
      </c>
      <c r="F37" s="27">
        <f>I37/G35</f>
        <v>0.37132439426017405</v>
      </c>
      <c r="G37" s="21"/>
      <c r="H37" s="3"/>
      <c r="I37" s="21">
        <f>G35-H36</f>
        <v>37.132439426017406</v>
      </c>
    </row>
    <row r="38" spans="1:9" x14ac:dyDescent="0.25">
      <c r="F38" s="27"/>
      <c r="G38" s="21"/>
      <c r="H38" s="3"/>
      <c r="I38" s="21"/>
    </row>
    <row r="39" spans="1:9" x14ac:dyDescent="0.25">
      <c r="A39" t="s">
        <v>43</v>
      </c>
      <c r="E39">
        <f>E15</f>
        <v>2018</v>
      </c>
      <c r="F39" s="27"/>
      <c r="G39" s="21">
        <f>SUM(G15:G28,-G31,-G35)</f>
        <v>330</v>
      </c>
      <c r="H39" s="3"/>
      <c r="I39" s="21"/>
    </row>
    <row r="40" spans="1:9" x14ac:dyDescent="0.25">
      <c r="B40" t="s">
        <v>15</v>
      </c>
      <c r="F40" s="27">
        <f>H40/G39</f>
        <v>0.66833968181173931</v>
      </c>
      <c r="G40" s="21"/>
      <c r="H40" s="3">
        <f>G39/SUM(H13:I28,H32:I37)*SUM(H13:H27,H32:H36)</f>
        <v>220.55209499787398</v>
      </c>
      <c r="I40" s="21"/>
    </row>
    <row r="41" spans="1:9" x14ac:dyDescent="0.25">
      <c r="B41" t="s">
        <v>14</v>
      </c>
      <c r="F41" s="27">
        <f>I41/G39</f>
        <v>0.33166031818826069</v>
      </c>
      <c r="G41" s="21"/>
      <c r="H41" s="3"/>
      <c r="I41" s="21">
        <f>G39-H40</f>
        <v>109.44790500212602</v>
      </c>
    </row>
    <row r="42" spans="1:9" ht="6" customHeight="1" x14ac:dyDescent="0.25">
      <c r="F42" s="16"/>
      <c r="G42" s="24"/>
      <c r="H42" s="7"/>
      <c r="I42" s="24"/>
    </row>
    <row r="43" spans="1:9" x14ac:dyDescent="0.25">
      <c r="F43" s="16"/>
      <c r="G43" s="21"/>
      <c r="H43" s="3"/>
      <c r="I43" s="21"/>
    </row>
    <row r="44" spans="1:9" x14ac:dyDescent="0.25">
      <c r="A44" t="s">
        <v>16</v>
      </c>
      <c r="F44" s="16"/>
      <c r="G44" s="21"/>
      <c r="H44" s="28"/>
      <c r="I44" s="21"/>
    </row>
    <row r="45" spans="1:9" x14ac:dyDescent="0.25">
      <c r="B45" t="s">
        <v>18</v>
      </c>
      <c r="F45" s="16"/>
      <c r="G45" s="21">
        <f>SUM(H45:I45)</f>
        <v>3500</v>
      </c>
      <c r="H45" s="28">
        <f>SUM(H13:H44)</f>
        <v>2339.1888863410877</v>
      </c>
      <c r="I45" s="21">
        <f>SUM(I13:I44)</f>
        <v>1160.8111136589125</v>
      </c>
    </row>
    <row r="46" spans="1:9" x14ac:dyDescent="0.25">
      <c r="B46" t="s">
        <v>29</v>
      </c>
      <c r="F46" s="16"/>
      <c r="G46" s="31">
        <f>G45/G45</f>
        <v>1</v>
      </c>
      <c r="H46" s="32">
        <f>H45/G45</f>
        <v>0.66833968181173931</v>
      </c>
      <c r="I46" s="31">
        <f>I45/G45</f>
        <v>0.33166031818826069</v>
      </c>
    </row>
    <row r="47" spans="1:9" ht="6" customHeight="1" thickBot="1" x14ac:dyDescent="0.3">
      <c r="F47" s="25"/>
      <c r="G47" s="26"/>
      <c r="H47" s="10"/>
      <c r="I47" s="26"/>
    </row>
    <row r="48" spans="1:9" ht="14.4" thickTop="1" x14ac:dyDescent="0.25"/>
  </sheetData>
  <mergeCells count="1">
    <mergeCell ref="F5:I5"/>
  </mergeCells>
  <pageMargins left="0.78740157480314965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workbookViewId="0"/>
  </sheetViews>
  <sheetFormatPr baseColWidth="10" defaultRowHeight="13.8" x14ac:dyDescent="0.25"/>
  <cols>
    <col min="1" max="2" width="1.6640625" customWidth="1"/>
    <col min="3" max="3" width="16.5546875" customWidth="1"/>
    <col min="4" max="4" width="19.6640625" customWidth="1"/>
    <col min="5" max="5" width="7.6640625" customWidth="1"/>
    <col min="6" max="7" width="9.6640625" customWidth="1"/>
    <col min="8" max="8" width="11.6640625" customWidth="1"/>
    <col min="9" max="9" width="13.6640625" customWidth="1"/>
  </cols>
  <sheetData>
    <row r="1" spans="1:9" ht="13.95" customHeight="1" x14ac:dyDescent="0.25">
      <c r="A1" s="1" t="s">
        <v>23</v>
      </c>
      <c r="B1" s="1"/>
    </row>
    <row r="2" spans="1:9" ht="13.95" x14ac:dyDescent="0.25">
      <c r="A2" s="1"/>
      <c r="B2" s="1" t="s">
        <v>24</v>
      </c>
    </row>
    <row r="3" spans="1:9" ht="13.95" customHeight="1" x14ac:dyDescent="0.25">
      <c r="A3" s="1"/>
      <c r="B3" s="1"/>
    </row>
    <row r="4" spans="1:9" ht="13.95" customHeight="1" x14ac:dyDescent="0.25"/>
    <row r="5" spans="1:9" ht="13.95" customHeight="1" x14ac:dyDescent="0.25">
      <c r="F5" s="37" t="s">
        <v>19</v>
      </c>
      <c r="G5" s="37"/>
      <c r="H5" s="37"/>
      <c r="I5" s="37"/>
    </row>
    <row r="6" spans="1:9" ht="13.95" customHeight="1" x14ac:dyDescent="0.25">
      <c r="F6" s="11" t="s">
        <v>2</v>
      </c>
      <c r="G6" s="18" t="s">
        <v>25</v>
      </c>
      <c r="H6" s="8" t="s">
        <v>7</v>
      </c>
      <c r="I6" s="18" t="s">
        <v>6</v>
      </c>
    </row>
    <row r="7" spans="1:9" ht="13.95" customHeight="1" x14ac:dyDescent="0.25">
      <c r="A7" t="s">
        <v>31</v>
      </c>
      <c r="E7" s="4" t="s">
        <v>0</v>
      </c>
      <c r="F7" s="11"/>
      <c r="G7" s="18"/>
      <c r="H7" s="8" t="s">
        <v>11</v>
      </c>
      <c r="I7" s="18" t="s">
        <v>10</v>
      </c>
    </row>
    <row r="8" spans="1:9" ht="6" customHeight="1" x14ac:dyDescent="0.25">
      <c r="A8" s="33"/>
      <c r="B8" s="33"/>
      <c r="C8" s="33"/>
      <c r="D8" s="33"/>
      <c r="E8" s="33"/>
      <c r="F8" s="12"/>
      <c r="G8" s="19"/>
      <c r="H8" s="6"/>
      <c r="I8" s="19"/>
    </row>
    <row r="9" spans="1:9" ht="6" customHeight="1" x14ac:dyDescent="0.25">
      <c r="F9" s="11"/>
      <c r="G9" s="18"/>
      <c r="H9" s="8"/>
      <c r="I9" s="18"/>
    </row>
    <row r="10" spans="1:9" ht="13.95" x14ac:dyDescent="0.25">
      <c r="F10" s="11" t="s">
        <v>12</v>
      </c>
      <c r="G10" s="18" t="s">
        <v>1</v>
      </c>
      <c r="H10" s="4" t="s">
        <v>1</v>
      </c>
      <c r="I10" s="18" t="s">
        <v>1</v>
      </c>
    </row>
    <row r="11" spans="1:9" ht="13.95" x14ac:dyDescent="0.25">
      <c r="A11" t="s">
        <v>4</v>
      </c>
      <c r="F11" s="11"/>
      <c r="G11" s="18"/>
      <c r="H11" s="4"/>
      <c r="I11" s="18"/>
    </row>
    <row r="12" spans="1:9" ht="16.2" x14ac:dyDescent="0.35">
      <c r="B12" t="s">
        <v>20</v>
      </c>
      <c r="E12" s="29">
        <v>2008</v>
      </c>
      <c r="F12" s="13">
        <v>-2000</v>
      </c>
      <c r="G12" s="20"/>
      <c r="H12" s="5"/>
      <c r="I12" s="20"/>
    </row>
    <row r="13" spans="1:9" ht="13.95" x14ac:dyDescent="0.25">
      <c r="C13" t="s">
        <v>9</v>
      </c>
      <c r="F13" s="17">
        <v>0.75</v>
      </c>
      <c r="G13" s="20"/>
      <c r="H13" s="20">
        <f>-F12*F13</f>
        <v>1500</v>
      </c>
      <c r="I13" s="30"/>
    </row>
    <row r="14" spans="1:9" ht="13.95" x14ac:dyDescent="0.25">
      <c r="C14" t="s">
        <v>8</v>
      </c>
      <c r="F14" s="27">
        <f>1-F13</f>
        <v>0.25</v>
      </c>
      <c r="G14" s="20"/>
      <c r="H14" s="5"/>
      <c r="I14" s="20">
        <f>-F12*F14</f>
        <v>500</v>
      </c>
    </row>
    <row r="15" spans="1:9" ht="16.2" x14ac:dyDescent="0.35">
      <c r="B15" t="s">
        <v>21</v>
      </c>
      <c r="E15" s="29">
        <v>2018</v>
      </c>
      <c r="F15" s="13">
        <v>3500</v>
      </c>
      <c r="G15" s="20">
        <f>SUM(F12,F15)</f>
        <v>1500</v>
      </c>
      <c r="H15" s="5"/>
      <c r="I15" s="20"/>
    </row>
    <row r="16" spans="1:9" ht="13.95" x14ac:dyDescent="0.25">
      <c r="F16" s="13"/>
      <c r="G16" s="20"/>
      <c r="H16" s="5"/>
      <c r="I16" s="20"/>
    </row>
    <row r="17" spans="1:9" ht="13.95" x14ac:dyDescent="0.25">
      <c r="A17" t="s">
        <v>5</v>
      </c>
      <c r="F17" s="13">
        <v>-200</v>
      </c>
      <c r="G17" s="20"/>
      <c r="H17" s="5"/>
      <c r="I17" s="20"/>
    </row>
    <row r="18" spans="1:9" x14ac:dyDescent="0.25">
      <c r="B18" t="s">
        <v>22</v>
      </c>
      <c r="F18" s="13">
        <v>200</v>
      </c>
      <c r="G18" s="20"/>
      <c r="H18" s="5"/>
      <c r="I18" s="20"/>
    </row>
    <row r="19" spans="1:9" x14ac:dyDescent="0.25">
      <c r="B19" t="s">
        <v>3</v>
      </c>
      <c r="F19" s="14">
        <f>SUM(F17:F18)</f>
        <v>0</v>
      </c>
      <c r="G19" s="20"/>
      <c r="H19" s="5"/>
      <c r="I19" s="20"/>
    </row>
    <row r="20" spans="1:9" ht="16.2" x14ac:dyDescent="0.35">
      <c r="B20" t="s">
        <v>13</v>
      </c>
      <c r="F20" s="14"/>
      <c r="G20" s="20">
        <f>F19*(E15-E12)</f>
        <v>0</v>
      </c>
      <c r="H20" s="5"/>
      <c r="I20" s="21">
        <f>-G20</f>
        <v>0</v>
      </c>
    </row>
    <row r="21" spans="1:9" ht="13.95" x14ac:dyDescent="0.25">
      <c r="F21" s="14"/>
      <c r="G21" s="20"/>
      <c r="H21" s="3"/>
      <c r="I21" s="21"/>
    </row>
    <row r="22" spans="1:9" x14ac:dyDescent="0.25">
      <c r="A22" t="s">
        <v>30</v>
      </c>
      <c r="F22" s="14"/>
      <c r="G22" s="20"/>
      <c r="H22" s="3"/>
      <c r="I22" s="21"/>
    </row>
    <row r="23" spans="1:9" ht="16.2" x14ac:dyDescent="0.35">
      <c r="B23" t="s">
        <v>32</v>
      </c>
      <c r="F23" s="13">
        <v>600</v>
      </c>
      <c r="G23" s="20"/>
      <c r="H23" s="3"/>
      <c r="I23" s="21"/>
    </row>
    <row r="24" spans="1:9" x14ac:dyDescent="0.25">
      <c r="B24" s="2" t="s">
        <v>33</v>
      </c>
      <c r="F24" s="15">
        <f>G20</f>
        <v>0</v>
      </c>
      <c r="G24" s="22">
        <f>IF(-F24&lt;F23,-F23-F24,0)</f>
        <v>-600</v>
      </c>
      <c r="H24" s="9"/>
      <c r="I24" s="21">
        <f>-G24</f>
        <v>600</v>
      </c>
    </row>
    <row r="25" spans="1:9" ht="13.95" x14ac:dyDescent="0.25">
      <c r="F25" s="15"/>
      <c r="G25" s="22"/>
      <c r="H25" s="9"/>
      <c r="I25" s="21"/>
    </row>
    <row r="26" spans="1:9" x14ac:dyDescent="0.25">
      <c r="A26" t="s">
        <v>26</v>
      </c>
      <c r="F26" s="15"/>
      <c r="G26" s="22"/>
      <c r="H26" s="9"/>
      <c r="I26" s="21"/>
    </row>
    <row r="27" spans="1:9" ht="13.95" x14ac:dyDescent="0.25">
      <c r="B27" t="s">
        <v>11</v>
      </c>
      <c r="D27" s="29" t="s">
        <v>34</v>
      </c>
      <c r="E27" s="29">
        <v>2011</v>
      </c>
      <c r="F27" s="15">
        <v>400</v>
      </c>
      <c r="G27" s="22">
        <f>-F27</f>
        <v>-400</v>
      </c>
      <c r="H27" s="9">
        <f>-G27</f>
        <v>400</v>
      </c>
      <c r="I27" s="21"/>
    </row>
    <row r="28" spans="1:9" x14ac:dyDescent="0.25">
      <c r="B28" t="s">
        <v>10</v>
      </c>
      <c r="D28" s="29" t="s">
        <v>27</v>
      </c>
      <c r="E28" s="29">
        <v>2013</v>
      </c>
      <c r="F28" s="15">
        <v>-200</v>
      </c>
      <c r="G28" s="22">
        <f>-F28</f>
        <v>200</v>
      </c>
      <c r="H28" s="9"/>
      <c r="I28" s="21">
        <f>-G28</f>
        <v>-200</v>
      </c>
    </row>
    <row r="29" spans="1:9" ht="6" customHeight="1" x14ac:dyDescent="0.25">
      <c r="F29" s="15"/>
      <c r="G29" s="23"/>
      <c r="H29" s="7"/>
      <c r="I29" s="24"/>
    </row>
    <row r="30" spans="1:9" ht="15" x14ac:dyDescent="0.25">
      <c r="F30" s="16"/>
      <c r="G30" s="21"/>
      <c r="H30" s="3"/>
      <c r="I30" s="21"/>
    </row>
    <row r="31" spans="1:9" x14ac:dyDescent="0.25">
      <c r="A31" t="s">
        <v>28</v>
      </c>
      <c r="F31" s="16"/>
      <c r="G31" s="21"/>
      <c r="H31" s="21"/>
      <c r="I31" s="21"/>
    </row>
    <row r="32" spans="1:9" x14ac:dyDescent="0.25">
      <c r="B32" t="s">
        <v>18</v>
      </c>
      <c r="F32" s="16"/>
      <c r="G32" s="21"/>
      <c r="H32" s="21">
        <f>SUM(H13:H31)</f>
        <v>1900</v>
      </c>
      <c r="I32" s="21">
        <f>SUM(I13:I31)</f>
        <v>900</v>
      </c>
    </row>
    <row r="33" spans="1:9" x14ac:dyDescent="0.25">
      <c r="F33" s="16"/>
      <c r="G33" s="21"/>
      <c r="H33" s="3"/>
      <c r="I33" s="21"/>
    </row>
    <row r="34" spans="1:9" x14ac:dyDescent="0.25">
      <c r="A34" t="s">
        <v>17</v>
      </c>
      <c r="F34" s="16"/>
      <c r="G34" s="21">
        <f>SUM(G15:G33)</f>
        <v>700</v>
      </c>
      <c r="H34" s="3"/>
      <c r="I34" s="21"/>
    </row>
    <row r="35" spans="1:9" x14ac:dyDescent="0.25">
      <c r="B35" t="s">
        <v>15</v>
      </c>
      <c r="F35" s="27">
        <f>H32/(H32+I32)</f>
        <v>0.6785714285714286</v>
      </c>
      <c r="G35" s="21"/>
      <c r="H35" s="9">
        <f>G34*F35</f>
        <v>475</v>
      </c>
      <c r="I35" s="21"/>
    </row>
    <row r="36" spans="1:9" x14ac:dyDescent="0.25">
      <c r="B36" t="s">
        <v>14</v>
      </c>
      <c r="F36" s="27">
        <f>I32/(H32+I32)</f>
        <v>0.32142857142857145</v>
      </c>
      <c r="G36" s="21"/>
      <c r="H36" s="3"/>
      <c r="I36" s="21">
        <f>G34*F36</f>
        <v>225.00000000000003</v>
      </c>
    </row>
    <row r="37" spans="1:9" ht="6" customHeight="1" x14ac:dyDescent="0.25">
      <c r="F37" s="16"/>
      <c r="G37" s="24"/>
      <c r="H37" s="7"/>
      <c r="I37" s="24"/>
    </row>
    <row r="38" spans="1:9" x14ac:dyDescent="0.25">
      <c r="F38" s="16"/>
      <c r="G38" s="21"/>
      <c r="H38" s="3"/>
      <c r="I38" s="21"/>
    </row>
    <row r="39" spans="1:9" x14ac:dyDescent="0.25">
      <c r="A39" t="s">
        <v>16</v>
      </c>
      <c r="F39" s="16"/>
      <c r="G39" s="21"/>
      <c r="H39" s="28"/>
      <c r="I39" s="21"/>
    </row>
    <row r="40" spans="1:9" x14ac:dyDescent="0.25">
      <c r="B40" t="s">
        <v>18</v>
      </c>
      <c r="F40" s="16"/>
      <c r="G40" s="21">
        <f>SUM(H40:I40)</f>
        <v>3500</v>
      </c>
      <c r="H40" s="28">
        <f>SUM(H32:H39)</f>
        <v>2375</v>
      </c>
      <c r="I40" s="21">
        <f>SUM(I32:I39)</f>
        <v>1125</v>
      </c>
    </row>
    <row r="41" spans="1:9" x14ac:dyDescent="0.25">
      <c r="B41" t="s">
        <v>29</v>
      </c>
      <c r="F41" s="16"/>
      <c r="G41" s="31">
        <f>G40/G40</f>
        <v>1</v>
      </c>
      <c r="H41" s="32">
        <f>H40/G40</f>
        <v>0.6785714285714286</v>
      </c>
      <c r="I41" s="31">
        <f>I40/G40</f>
        <v>0.32142857142857145</v>
      </c>
    </row>
    <row r="42" spans="1:9" ht="6" customHeight="1" thickBot="1" x14ac:dyDescent="0.3">
      <c r="F42" s="25"/>
      <c r="G42" s="26"/>
      <c r="H42" s="10"/>
      <c r="I42" s="26"/>
    </row>
    <row r="43" spans="1:9" ht="14.4" thickTop="1" x14ac:dyDescent="0.25"/>
  </sheetData>
  <mergeCells count="1">
    <mergeCell ref="F5:I5"/>
  </mergeCells>
  <pageMargins left="0.78740157480314965" right="0.39370078740157483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workbookViewId="0"/>
  </sheetViews>
  <sheetFormatPr baseColWidth="10" defaultRowHeight="13.8" x14ac:dyDescent="0.25"/>
  <cols>
    <col min="1" max="2" width="1.6640625" customWidth="1"/>
    <col min="3" max="3" width="16.5546875" customWidth="1"/>
    <col min="4" max="4" width="19.6640625" customWidth="1"/>
    <col min="5" max="5" width="7.6640625" customWidth="1"/>
    <col min="6" max="7" width="9.6640625" customWidth="1"/>
    <col min="8" max="8" width="11.6640625" customWidth="1"/>
    <col min="9" max="9" width="13.6640625" customWidth="1"/>
  </cols>
  <sheetData>
    <row r="1" spans="1:9" x14ac:dyDescent="0.25">
      <c r="A1" s="1" t="s">
        <v>23</v>
      </c>
      <c r="B1" s="1"/>
    </row>
    <row r="2" spans="1:9" ht="13.95" x14ac:dyDescent="0.25">
      <c r="A2" s="1"/>
      <c r="B2" s="1" t="s">
        <v>24</v>
      </c>
    </row>
    <row r="3" spans="1:9" ht="13.95" x14ac:dyDescent="0.25">
      <c r="A3" s="1"/>
      <c r="B3" s="1"/>
    </row>
    <row r="5" spans="1:9" x14ac:dyDescent="0.25">
      <c r="F5" s="37" t="s">
        <v>19</v>
      </c>
      <c r="G5" s="37"/>
      <c r="H5" s="37"/>
      <c r="I5" s="37"/>
    </row>
    <row r="6" spans="1:9" ht="13.95" x14ac:dyDescent="0.25">
      <c r="F6" s="11" t="s">
        <v>2</v>
      </c>
      <c r="G6" s="18" t="s">
        <v>25</v>
      </c>
      <c r="H6" s="8" t="s">
        <v>7</v>
      </c>
      <c r="I6" s="18" t="s">
        <v>6</v>
      </c>
    </row>
    <row r="7" spans="1:9" x14ac:dyDescent="0.25">
      <c r="A7" t="s">
        <v>31</v>
      </c>
      <c r="E7" s="4" t="s">
        <v>0</v>
      </c>
      <c r="F7" s="11"/>
      <c r="G7" s="18"/>
      <c r="H7" s="8" t="s">
        <v>11</v>
      </c>
      <c r="I7" s="18" t="s">
        <v>10</v>
      </c>
    </row>
    <row r="8" spans="1:9" ht="6" customHeight="1" x14ac:dyDescent="0.25">
      <c r="A8" s="33"/>
      <c r="B8" s="33"/>
      <c r="C8" s="33"/>
      <c r="D8" s="33"/>
      <c r="E8" s="33"/>
      <c r="F8" s="12"/>
      <c r="G8" s="19"/>
      <c r="H8" s="6"/>
      <c r="I8" s="19"/>
    </row>
    <row r="9" spans="1:9" ht="6" customHeight="1" x14ac:dyDescent="0.25">
      <c r="F9" s="11"/>
      <c r="G9" s="18"/>
      <c r="H9" s="8"/>
      <c r="I9" s="18"/>
    </row>
    <row r="10" spans="1:9" ht="13.95" x14ac:dyDescent="0.25">
      <c r="F10" s="11" t="s">
        <v>12</v>
      </c>
      <c r="G10" s="18" t="s">
        <v>1</v>
      </c>
      <c r="H10" s="4" t="s">
        <v>1</v>
      </c>
      <c r="I10" s="18" t="s">
        <v>1</v>
      </c>
    </row>
    <row r="11" spans="1:9" ht="13.95" x14ac:dyDescent="0.25">
      <c r="A11" t="s">
        <v>4</v>
      </c>
      <c r="F11" s="11"/>
      <c r="G11" s="18"/>
      <c r="H11" s="4"/>
      <c r="I11" s="18"/>
    </row>
    <row r="12" spans="1:9" ht="16.2" x14ac:dyDescent="0.35">
      <c r="B12" t="s">
        <v>20</v>
      </c>
      <c r="E12" s="29">
        <v>2008</v>
      </c>
      <c r="F12" s="13">
        <v>-4000</v>
      </c>
      <c r="G12" s="20"/>
      <c r="H12" s="5"/>
      <c r="I12" s="20"/>
    </row>
    <row r="13" spans="1:9" ht="13.95" x14ac:dyDescent="0.25">
      <c r="C13" t="s">
        <v>9</v>
      </c>
      <c r="F13" s="17">
        <v>0.75</v>
      </c>
      <c r="G13" s="20"/>
      <c r="H13" s="20">
        <f>-F12*F13</f>
        <v>3000</v>
      </c>
      <c r="I13" s="30"/>
    </row>
    <row r="14" spans="1:9" ht="13.95" x14ac:dyDescent="0.25">
      <c r="C14" t="s">
        <v>8</v>
      </c>
      <c r="F14" s="27">
        <f>1-F13</f>
        <v>0.25</v>
      </c>
      <c r="G14" s="20"/>
      <c r="H14" s="5"/>
      <c r="I14" s="20">
        <f>-F12*F14</f>
        <v>1000</v>
      </c>
    </row>
    <row r="15" spans="1:9" ht="16.2" x14ac:dyDescent="0.35">
      <c r="B15" t="s">
        <v>21</v>
      </c>
      <c r="E15" s="29">
        <v>2018</v>
      </c>
      <c r="F15" s="13">
        <v>3500</v>
      </c>
      <c r="G15" s="20">
        <f>SUM(F12,F15)</f>
        <v>-500</v>
      </c>
      <c r="H15" s="5"/>
      <c r="I15" s="20"/>
    </row>
    <row r="16" spans="1:9" ht="13.95" x14ac:dyDescent="0.25">
      <c r="F16" s="13"/>
      <c r="G16" s="20"/>
      <c r="H16" s="5"/>
      <c r="I16" s="20"/>
    </row>
    <row r="17" spans="1:9" ht="13.95" x14ac:dyDescent="0.25">
      <c r="A17" t="s">
        <v>5</v>
      </c>
      <c r="F17" s="13">
        <v>-200</v>
      </c>
      <c r="G17" s="20"/>
      <c r="H17" s="5"/>
      <c r="I17" s="20"/>
    </row>
    <row r="18" spans="1:9" x14ac:dyDescent="0.25">
      <c r="B18" t="s">
        <v>22</v>
      </c>
      <c r="F18" s="13">
        <v>200</v>
      </c>
      <c r="G18" s="20"/>
      <c r="H18" s="5"/>
      <c r="I18" s="20"/>
    </row>
    <row r="19" spans="1:9" x14ac:dyDescent="0.25">
      <c r="B19" t="s">
        <v>3</v>
      </c>
      <c r="F19" s="14">
        <f>SUM(F17:F18)</f>
        <v>0</v>
      </c>
      <c r="G19" s="20"/>
      <c r="H19" s="5"/>
      <c r="I19" s="20"/>
    </row>
    <row r="20" spans="1:9" ht="16.2" x14ac:dyDescent="0.35">
      <c r="B20" t="s">
        <v>13</v>
      </c>
      <c r="F20" s="14"/>
      <c r="G20" s="20">
        <f>F19*(E15-E12)</f>
        <v>0</v>
      </c>
      <c r="H20" s="5"/>
      <c r="I20" s="21">
        <f>-G20</f>
        <v>0</v>
      </c>
    </row>
    <row r="21" spans="1:9" ht="13.95" x14ac:dyDescent="0.25">
      <c r="F21" s="14"/>
      <c r="G21" s="20"/>
      <c r="H21" s="3"/>
      <c r="I21" s="21"/>
    </row>
    <row r="22" spans="1:9" x14ac:dyDescent="0.25">
      <c r="A22" t="s">
        <v>30</v>
      </c>
      <c r="F22" s="14"/>
      <c r="G22" s="20"/>
      <c r="H22" s="3"/>
      <c r="I22" s="21"/>
    </row>
    <row r="23" spans="1:9" ht="16.2" x14ac:dyDescent="0.35">
      <c r="B23" t="s">
        <v>32</v>
      </c>
      <c r="F23" s="13">
        <v>300</v>
      </c>
      <c r="G23" s="20"/>
      <c r="H23" s="3"/>
      <c r="I23" s="21"/>
    </row>
    <row r="24" spans="1:9" x14ac:dyDescent="0.25">
      <c r="B24" s="2" t="s">
        <v>33</v>
      </c>
      <c r="F24" s="15">
        <f>G20</f>
        <v>0</v>
      </c>
      <c r="G24" s="22">
        <f>IF(-F24&lt;F23,-F23-F24,0)</f>
        <v>-300</v>
      </c>
      <c r="H24" s="9"/>
      <c r="I24" s="21">
        <f>-G24</f>
        <v>300</v>
      </c>
    </row>
    <row r="25" spans="1:9" ht="13.95" x14ac:dyDescent="0.25">
      <c r="F25" s="15"/>
      <c r="G25" s="22"/>
      <c r="H25" s="9"/>
      <c r="I25" s="21"/>
    </row>
    <row r="26" spans="1:9" x14ac:dyDescent="0.25">
      <c r="A26" t="s">
        <v>26</v>
      </c>
      <c r="F26" s="15"/>
      <c r="G26" s="22"/>
      <c r="H26" s="9"/>
      <c r="I26" s="21"/>
    </row>
    <row r="27" spans="1:9" ht="13.95" x14ac:dyDescent="0.25">
      <c r="B27" t="s">
        <v>11</v>
      </c>
      <c r="D27" s="29" t="s">
        <v>34</v>
      </c>
      <c r="E27" s="29">
        <v>2011</v>
      </c>
      <c r="F27" s="15">
        <v>0</v>
      </c>
      <c r="G27" s="22">
        <f>-F27</f>
        <v>0</v>
      </c>
      <c r="H27" s="9">
        <f>-G27</f>
        <v>0</v>
      </c>
      <c r="I27" s="21"/>
    </row>
    <row r="28" spans="1:9" x14ac:dyDescent="0.25">
      <c r="B28" t="s">
        <v>10</v>
      </c>
      <c r="D28" s="29" t="s">
        <v>27</v>
      </c>
      <c r="E28" s="29">
        <v>2013</v>
      </c>
      <c r="F28" s="15">
        <v>0</v>
      </c>
      <c r="G28" s="22">
        <f>-F28</f>
        <v>0</v>
      </c>
      <c r="H28" s="9"/>
      <c r="I28" s="21">
        <f>-G28</f>
        <v>0</v>
      </c>
    </row>
    <row r="29" spans="1:9" ht="6" customHeight="1" x14ac:dyDescent="0.25">
      <c r="F29" s="15"/>
      <c r="G29" s="23"/>
      <c r="H29" s="7"/>
      <c r="I29" s="24"/>
    </row>
    <row r="30" spans="1:9" ht="15" x14ac:dyDescent="0.25">
      <c r="F30" s="16"/>
      <c r="G30" s="21"/>
      <c r="H30" s="3"/>
      <c r="I30" s="21"/>
    </row>
    <row r="31" spans="1:9" x14ac:dyDescent="0.25">
      <c r="A31" t="s">
        <v>28</v>
      </c>
      <c r="F31" s="16"/>
      <c r="G31" s="21"/>
      <c r="H31" s="21"/>
      <c r="I31" s="21"/>
    </row>
    <row r="32" spans="1:9" x14ac:dyDescent="0.25">
      <c r="B32" t="s">
        <v>18</v>
      </c>
      <c r="F32" s="16"/>
      <c r="G32" s="21"/>
      <c r="H32" s="21">
        <f>SUM(H13:H31)</f>
        <v>3000</v>
      </c>
      <c r="I32" s="21">
        <f>SUM(I13:I31)</f>
        <v>1300</v>
      </c>
    </row>
    <row r="33" spans="1:9" x14ac:dyDescent="0.25">
      <c r="F33" s="16"/>
      <c r="G33" s="21"/>
      <c r="H33" s="3"/>
      <c r="I33" s="21"/>
    </row>
    <row r="34" spans="1:9" x14ac:dyDescent="0.25">
      <c r="A34" t="s">
        <v>17</v>
      </c>
      <c r="F34" s="16"/>
      <c r="G34" s="21">
        <f>SUM(G15:G33)</f>
        <v>-800</v>
      </c>
      <c r="H34" s="3"/>
      <c r="I34" s="21"/>
    </row>
    <row r="35" spans="1:9" x14ac:dyDescent="0.25">
      <c r="B35" t="s">
        <v>15</v>
      </c>
      <c r="F35" s="27">
        <f>H32/(H32+I32)</f>
        <v>0.69767441860465118</v>
      </c>
      <c r="G35" s="21"/>
      <c r="H35" s="9">
        <f>G34*F35</f>
        <v>-558.1395348837209</v>
      </c>
      <c r="I35" s="21"/>
    </row>
    <row r="36" spans="1:9" x14ac:dyDescent="0.25">
      <c r="B36" t="s">
        <v>14</v>
      </c>
      <c r="F36" s="27">
        <f>I32/(H32+I32)</f>
        <v>0.30232558139534882</v>
      </c>
      <c r="G36" s="21"/>
      <c r="H36" s="3"/>
      <c r="I36" s="21">
        <f>G34*F36</f>
        <v>-241.86046511627904</v>
      </c>
    </row>
    <row r="37" spans="1:9" ht="6" customHeight="1" x14ac:dyDescent="0.25">
      <c r="F37" s="16"/>
      <c r="G37" s="24"/>
      <c r="H37" s="7"/>
      <c r="I37" s="24"/>
    </row>
    <row r="38" spans="1:9" x14ac:dyDescent="0.25">
      <c r="F38" s="16"/>
      <c r="G38" s="21"/>
      <c r="H38" s="3"/>
      <c r="I38" s="21"/>
    </row>
    <row r="39" spans="1:9" x14ac:dyDescent="0.25">
      <c r="A39" t="s">
        <v>16</v>
      </c>
      <c r="F39" s="16"/>
      <c r="G39" s="21"/>
      <c r="H39" s="28"/>
      <c r="I39" s="21"/>
    </row>
    <row r="40" spans="1:9" x14ac:dyDescent="0.25">
      <c r="B40" t="s">
        <v>18</v>
      </c>
      <c r="F40" s="16"/>
      <c r="G40" s="21">
        <f>SUM(H40:I40)</f>
        <v>3500</v>
      </c>
      <c r="H40" s="28">
        <f>SUM(H32:H39)</f>
        <v>2441.8604651162791</v>
      </c>
      <c r="I40" s="21">
        <f>SUM(I32:I39)</f>
        <v>1058.1395348837209</v>
      </c>
    </row>
    <row r="41" spans="1:9" x14ac:dyDescent="0.25">
      <c r="B41" t="s">
        <v>29</v>
      </c>
      <c r="F41" s="16"/>
      <c r="G41" s="31">
        <f>G40/G40</f>
        <v>1</v>
      </c>
      <c r="H41" s="32">
        <f>H40/G40</f>
        <v>0.69767441860465118</v>
      </c>
      <c r="I41" s="31">
        <f>I40/G40</f>
        <v>0.30232558139534882</v>
      </c>
    </row>
    <row r="42" spans="1:9" ht="6" customHeight="1" thickBot="1" x14ac:dyDescent="0.3">
      <c r="F42" s="25"/>
      <c r="G42" s="26"/>
      <c r="H42" s="10"/>
      <c r="I42" s="26"/>
    </row>
    <row r="43" spans="1:9" ht="14.4" thickTop="1" x14ac:dyDescent="0.25"/>
  </sheetData>
  <mergeCells count="1">
    <mergeCell ref="F5:I5"/>
  </mergeCells>
  <pageMargins left="0.78740157480314965" right="0.39370078740157483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workbookViewId="0"/>
  </sheetViews>
  <sheetFormatPr baseColWidth="10" defaultRowHeight="13.8" x14ac:dyDescent="0.25"/>
  <cols>
    <col min="1" max="2" width="1.6640625" customWidth="1"/>
    <col min="3" max="3" width="16.5546875" customWidth="1"/>
    <col min="4" max="4" width="19.6640625" customWidth="1"/>
    <col min="5" max="5" width="7.6640625" customWidth="1"/>
    <col min="6" max="7" width="9.6640625" customWidth="1"/>
    <col min="8" max="8" width="11.6640625" customWidth="1"/>
    <col min="9" max="9" width="13.6640625" customWidth="1"/>
  </cols>
  <sheetData>
    <row r="1" spans="1:10" x14ac:dyDescent="0.25">
      <c r="A1" s="1" t="s">
        <v>23</v>
      </c>
      <c r="B1" s="1"/>
    </row>
    <row r="2" spans="1:10" ht="15" x14ac:dyDescent="0.25">
      <c r="A2" s="1"/>
      <c r="B2" s="1" t="s">
        <v>42</v>
      </c>
    </row>
    <row r="3" spans="1:10" ht="15" x14ac:dyDescent="0.25">
      <c r="A3" s="1"/>
      <c r="B3" s="1"/>
    </row>
    <row r="5" spans="1:10" x14ac:dyDescent="0.25">
      <c r="F5" s="37" t="s">
        <v>19</v>
      </c>
      <c r="G5" s="37"/>
      <c r="H5" s="37"/>
      <c r="I5" s="37"/>
      <c r="J5" s="37"/>
    </row>
    <row r="6" spans="1:10" ht="15" x14ac:dyDescent="0.25">
      <c r="F6" s="11" t="s">
        <v>2</v>
      </c>
      <c r="G6" s="18" t="s">
        <v>25</v>
      </c>
      <c r="H6" s="8" t="s">
        <v>7</v>
      </c>
      <c r="I6" s="18" t="s">
        <v>6</v>
      </c>
      <c r="J6" s="34" t="s">
        <v>38</v>
      </c>
    </row>
    <row r="7" spans="1:10" x14ac:dyDescent="0.25">
      <c r="A7" t="s">
        <v>31</v>
      </c>
      <c r="E7" s="4" t="s">
        <v>0</v>
      </c>
      <c r="F7" s="11"/>
      <c r="G7" s="18"/>
      <c r="H7" s="8" t="s">
        <v>11</v>
      </c>
      <c r="I7" s="18" t="s">
        <v>10</v>
      </c>
      <c r="J7" s="34" t="s">
        <v>35</v>
      </c>
    </row>
    <row r="8" spans="1:10" ht="6" customHeight="1" x14ac:dyDescent="0.25">
      <c r="A8" s="33"/>
      <c r="B8" s="33"/>
      <c r="C8" s="33"/>
      <c r="D8" s="33"/>
      <c r="E8" s="33"/>
      <c r="F8" s="12"/>
      <c r="G8" s="19"/>
      <c r="H8" s="6"/>
      <c r="I8" s="19"/>
      <c r="J8" s="35"/>
    </row>
    <row r="9" spans="1:10" ht="6" customHeight="1" x14ac:dyDescent="0.25">
      <c r="F9" s="11"/>
      <c r="G9" s="18"/>
      <c r="H9" s="8"/>
      <c r="I9" s="18"/>
      <c r="J9" s="30"/>
    </row>
    <row r="10" spans="1:10" ht="15" x14ac:dyDescent="0.25">
      <c r="F10" s="11" t="s">
        <v>12</v>
      </c>
      <c r="G10" s="18" t="s">
        <v>1</v>
      </c>
      <c r="H10" s="4" t="s">
        <v>1</v>
      </c>
      <c r="I10" s="18" t="s">
        <v>1</v>
      </c>
      <c r="J10" s="30"/>
    </row>
    <row r="11" spans="1:10" ht="15" x14ac:dyDescent="0.25">
      <c r="A11" t="s">
        <v>4</v>
      </c>
      <c r="F11" s="11"/>
      <c r="G11" s="18"/>
      <c r="H11" s="4"/>
      <c r="I11" s="18"/>
      <c r="J11" s="30"/>
    </row>
    <row r="12" spans="1:10" ht="16.5" x14ac:dyDescent="0.3">
      <c r="B12" t="s">
        <v>20</v>
      </c>
      <c r="E12" s="29">
        <v>2008</v>
      </c>
      <c r="F12" s="13">
        <v>-4000</v>
      </c>
      <c r="G12" s="20"/>
      <c r="H12" s="5"/>
      <c r="I12" s="20"/>
      <c r="J12" s="30"/>
    </row>
    <row r="13" spans="1:10" ht="15" x14ac:dyDescent="0.25">
      <c r="C13" t="s">
        <v>9</v>
      </c>
      <c r="F13" s="17">
        <v>0.75</v>
      </c>
      <c r="G13" s="20"/>
      <c r="H13" s="20">
        <f>-F12*F13</f>
        <v>3000</v>
      </c>
      <c r="I13" s="30"/>
      <c r="J13" s="30"/>
    </row>
    <row r="14" spans="1:10" ht="15" x14ac:dyDescent="0.25">
      <c r="C14" t="s">
        <v>8</v>
      </c>
      <c r="F14" s="27">
        <f>1-F13</f>
        <v>0.25</v>
      </c>
      <c r="G14" s="20"/>
      <c r="H14" s="5"/>
      <c r="I14" s="20">
        <f>-F12*F14</f>
        <v>1000</v>
      </c>
      <c r="J14" s="30"/>
    </row>
    <row r="15" spans="1:10" ht="16.5" x14ac:dyDescent="0.3">
      <c r="B15" t="s">
        <v>21</v>
      </c>
      <c r="E15" s="29">
        <v>2018</v>
      </c>
      <c r="F15" s="13">
        <v>3500</v>
      </c>
      <c r="G15" s="20">
        <f>IF(F15&gt;-F12,SUM(F12,F15),0)</f>
        <v>0</v>
      </c>
      <c r="H15" s="5"/>
      <c r="I15" s="20"/>
      <c r="J15" s="30"/>
    </row>
    <row r="16" spans="1:10" ht="15" x14ac:dyDescent="0.25">
      <c r="F16" s="13"/>
      <c r="G16" s="20"/>
      <c r="H16" s="5"/>
      <c r="I16" s="20"/>
      <c r="J16" s="30"/>
    </row>
    <row r="17" spans="1:10" ht="15" x14ac:dyDescent="0.25">
      <c r="A17" t="s">
        <v>5</v>
      </c>
      <c r="F17" s="13">
        <v>-200</v>
      </c>
      <c r="G17" s="20"/>
      <c r="H17" s="5"/>
      <c r="I17" s="20"/>
      <c r="J17" s="30"/>
    </row>
    <row r="18" spans="1:10" x14ac:dyDescent="0.25">
      <c r="B18" t="s">
        <v>22</v>
      </c>
      <c r="F18" s="13">
        <v>200</v>
      </c>
      <c r="G18" s="20"/>
      <c r="H18" s="5"/>
      <c r="I18" s="20"/>
      <c r="J18" s="30"/>
    </row>
    <row r="19" spans="1:10" x14ac:dyDescent="0.25">
      <c r="B19" t="s">
        <v>3</v>
      </c>
      <c r="F19" s="14">
        <f>SUM(F17:F18)</f>
        <v>0</v>
      </c>
      <c r="G19" s="20"/>
      <c r="H19" s="5"/>
      <c r="I19" s="20"/>
      <c r="J19" s="30"/>
    </row>
    <row r="20" spans="1:10" ht="16.5" x14ac:dyDescent="0.3">
      <c r="B20" t="s">
        <v>13</v>
      </c>
      <c r="F20" s="14"/>
      <c r="G20" s="20">
        <f>F19*(E15-E12)</f>
        <v>0</v>
      </c>
      <c r="H20" s="5"/>
      <c r="I20" s="21">
        <f>-G20</f>
        <v>0</v>
      </c>
      <c r="J20" s="30"/>
    </row>
    <row r="21" spans="1:10" ht="15" x14ac:dyDescent="0.25">
      <c r="F21" s="14"/>
      <c r="G21" s="20"/>
      <c r="H21" s="3"/>
      <c r="I21" s="21"/>
      <c r="J21" s="30"/>
    </row>
    <row r="22" spans="1:10" x14ac:dyDescent="0.25">
      <c r="A22" t="s">
        <v>30</v>
      </c>
      <c r="F22" s="14"/>
      <c r="G22" s="20"/>
      <c r="H22" s="3"/>
      <c r="I22" s="21"/>
      <c r="J22" s="30"/>
    </row>
    <row r="23" spans="1:10" ht="16.5" x14ac:dyDescent="0.3">
      <c r="B23" t="s">
        <v>32</v>
      </c>
      <c r="F23" s="13">
        <v>300</v>
      </c>
      <c r="G23" s="20"/>
      <c r="H23" s="3"/>
      <c r="I23" s="21"/>
      <c r="J23" s="30"/>
    </row>
    <row r="24" spans="1:10" x14ac:dyDescent="0.25">
      <c r="B24" s="2" t="s">
        <v>33</v>
      </c>
      <c r="F24" s="15">
        <f>G20</f>
        <v>0</v>
      </c>
      <c r="G24" s="22">
        <f>IF(-F24&lt;F23,-F23-F24,0)</f>
        <v>-300</v>
      </c>
      <c r="H24" s="9"/>
      <c r="I24" s="21">
        <f>-G24</f>
        <v>300</v>
      </c>
      <c r="J24" s="30"/>
    </row>
    <row r="25" spans="1:10" ht="15" x14ac:dyDescent="0.25">
      <c r="F25" s="15"/>
      <c r="G25" s="22"/>
      <c r="H25" s="9"/>
      <c r="I25" s="21"/>
      <c r="J25" s="30"/>
    </row>
    <row r="26" spans="1:10" x14ac:dyDescent="0.25">
      <c r="A26" t="s">
        <v>26</v>
      </c>
      <c r="F26" s="15"/>
      <c r="G26" s="22"/>
      <c r="H26" s="9"/>
      <c r="I26" s="21"/>
      <c r="J26" s="30"/>
    </row>
    <row r="27" spans="1:10" ht="15" x14ac:dyDescent="0.25">
      <c r="B27" t="s">
        <v>11</v>
      </c>
      <c r="D27" s="29" t="s">
        <v>34</v>
      </c>
      <c r="E27" s="29">
        <v>2011</v>
      </c>
      <c r="F27" s="15">
        <v>0</v>
      </c>
      <c r="G27" s="22">
        <f>-F27</f>
        <v>0</v>
      </c>
      <c r="H27" s="9">
        <f>-G27</f>
        <v>0</v>
      </c>
      <c r="I27" s="21"/>
      <c r="J27" s="30"/>
    </row>
    <row r="28" spans="1:10" x14ac:dyDescent="0.25">
      <c r="B28" t="s">
        <v>10</v>
      </c>
      <c r="D28" s="29" t="s">
        <v>27</v>
      </c>
      <c r="E28" s="29">
        <v>2013</v>
      </c>
      <c r="F28" s="15">
        <v>0</v>
      </c>
      <c r="G28" s="22">
        <f>-F28</f>
        <v>0</v>
      </c>
      <c r="H28" s="9"/>
      <c r="I28" s="21">
        <f>-G28</f>
        <v>0</v>
      </c>
      <c r="J28" s="30"/>
    </row>
    <row r="29" spans="1:10" ht="15" x14ac:dyDescent="0.25">
      <c r="D29" s="29"/>
      <c r="E29" s="29"/>
      <c r="F29" s="15"/>
      <c r="G29" s="22"/>
      <c r="H29" s="9"/>
      <c r="I29" s="21"/>
      <c r="J29" s="30"/>
    </row>
    <row r="30" spans="1:10" ht="15" x14ac:dyDescent="0.25">
      <c r="A30" t="s">
        <v>39</v>
      </c>
      <c r="D30" s="29"/>
      <c r="E30" s="29"/>
      <c r="F30" s="15">
        <v>500</v>
      </c>
      <c r="G30" s="22">
        <f>-F30</f>
        <v>-500</v>
      </c>
      <c r="H30" s="9"/>
      <c r="I30" s="21"/>
      <c r="J30" s="21">
        <f>-G30</f>
        <v>500</v>
      </c>
    </row>
    <row r="31" spans="1:10" ht="6" customHeight="1" x14ac:dyDescent="0.25">
      <c r="F31" s="15"/>
      <c r="G31" s="23"/>
      <c r="H31" s="7"/>
      <c r="I31" s="24"/>
      <c r="J31" s="35"/>
    </row>
    <row r="32" spans="1:10" x14ac:dyDescent="0.25">
      <c r="F32" s="16"/>
      <c r="G32" s="21"/>
      <c r="H32" s="3"/>
      <c r="I32" s="21"/>
      <c r="J32" s="30"/>
    </row>
    <row r="33" spans="1:10" x14ac:dyDescent="0.25">
      <c r="A33" t="s">
        <v>36</v>
      </c>
      <c r="F33" s="16"/>
      <c r="G33" s="21"/>
      <c r="H33" s="21"/>
      <c r="I33" s="21"/>
      <c r="J33" s="30"/>
    </row>
    <row r="34" spans="1:10" x14ac:dyDescent="0.25">
      <c r="B34" t="s">
        <v>40</v>
      </c>
      <c r="F34" s="16"/>
      <c r="G34" s="21"/>
      <c r="H34" s="21">
        <f>SUM(H13:H33)</f>
        <v>3000</v>
      </c>
      <c r="I34" s="21">
        <f>SUM(I13:I33)</f>
        <v>1300</v>
      </c>
      <c r="J34" s="21">
        <f>SUM(J13:J33)</f>
        <v>500</v>
      </c>
    </row>
    <row r="35" spans="1:10" x14ac:dyDescent="0.25">
      <c r="F35" s="16"/>
      <c r="G35" s="21"/>
      <c r="H35" s="3"/>
      <c r="I35" s="21"/>
      <c r="J35" s="30"/>
    </row>
    <row r="36" spans="1:10" x14ac:dyDescent="0.25">
      <c r="A36" t="s">
        <v>17</v>
      </c>
      <c r="F36" s="16"/>
      <c r="G36" s="21">
        <f>SUM(G15:G35)</f>
        <v>-800</v>
      </c>
      <c r="H36" s="3"/>
      <c r="I36" s="21"/>
      <c r="J36" s="30"/>
    </row>
    <row r="37" spans="1:10" x14ac:dyDescent="0.25">
      <c r="B37" t="s">
        <v>15</v>
      </c>
      <c r="F37" s="27">
        <f>H34/(H34+I34)</f>
        <v>0.69767441860465118</v>
      </c>
      <c r="G37" s="21"/>
      <c r="H37" s="9">
        <f>G36*F37</f>
        <v>-558.1395348837209</v>
      </c>
      <c r="I37" s="21"/>
      <c r="J37" s="30"/>
    </row>
    <row r="38" spans="1:10" x14ac:dyDescent="0.25">
      <c r="B38" t="s">
        <v>14</v>
      </c>
      <c r="F38" s="27">
        <f>I34/(H34+I34)</f>
        <v>0.30232558139534882</v>
      </c>
      <c r="G38" s="21"/>
      <c r="H38" s="3"/>
      <c r="I38" s="21">
        <f>G36*F38</f>
        <v>-241.86046511627904</v>
      </c>
      <c r="J38" s="30"/>
    </row>
    <row r="39" spans="1:10" x14ac:dyDescent="0.25">
      <c r="B39" t="s">
        <v>41</v>
      </c>
      <c r="F39" s="27"/>
      <c r="G39" s="21"/>
      <c r="H39" s="3"/>
      <c r="I39" s="21"/>
      <c r="J39" s="30"/>
    </row>
    <row r="40" spans="1:10" ht="6" customHeight="1" x14ac:dyDescent="0.25">
      <c r="F40" s="16"/>
      <c r="G40" s="24"/>
      <c r="H40" s="7"/>
      <c r="I40" s="24"/>
      <c r="J40" s="35"/>
    </row>
    <row r="41" spans="1:10" x14ac:dyDescent="0.25">
      <c r="F41" s="16"/>
      <c r="G41" s="21"/>
      <c r="H41" s="3"/>
      <c r="I41" s="21"/>
      <c r="J41" s="30"/>
    </row>
    <row r="42" spans="1:10" x14ac:dyDescent="0.25">
      <c r="A42" t="s">
        <v>37</v>
      </c>
      <c r="F42" s="16"/>
      <c r="G42" s="21"/>
      <c r="H42" s="28"/>
      <c r="I42" s="21"/>
      <c r="J42" s="30"/>
    </row>
    <row r="43" spans="1:10" x14ac:dyDescent="0.25">
      <c r="B43" t="s">
        <v>40</v>
      </c>
      <c r="F43" s="16"/>
      <c r="G43" s="21">
        <f>SUM(H43:J43)</f>
        <v>4000</v>
      </c>
      <c r="H43" s="28">
        <f>SUM(H34:H42)</f>
        <v>2441.8604651162791</v>
      </c>
      <c r="I43" s="21">
        <f>SUM(I34:I42)</f>
        <v>1058.1395348837209</v>
      </c>
      <c r="J43" s="21">
        <f>SUM(J34:J42)</f>
        <v>500</v>
      </c>
    </row>
    <row r="44" spans="1:10" x14ac:dyDescent="0.25">
      <c r="B44" t="s">
        <v>29</v>
      </c>
      <c r="F44" s="16"/>
      <c r="G44" s="31">
        <f>G43/G43</f>
        <v>1</v>
      </c>
      <c r="H44" s="32">
        <f>H43/G43</f>
        <v>0.61046511627906974</v>
      </c>
      <c r="I44" s="31">
        <f>I43/G43</f>
        <v>0.2645348837209302</v>
      </c>
      <c r="J44" s="31">
        <f>J43/G43</f>
        <v>0.125</v>
      </c>
    </row>
    <row r="45" spans="1:10" ht="6" customHeight="1" thickBot="1" x14ac:dyDescent="0.3">
      <c r="F45" s="25"/>
      <c r="G45" s="26"/>
      <c r="H45" s="10"/>
      <c r="I45" s="26"/>
      <c r="J45" s="26"/>
    </row>
    <row r="46" spans="1:10" ht="14.4" thickTop="1" x14ac:dyDescent="0.25"/>
  </sheetData>
  <mergeCells count="1">
    <mergeCell ref="F5:J5"/>
  </mergeCells>
  <pageMargins left="0.78740157480314965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Mehrwert Szenarium 1</vt:lpstr>
      <vt:lpstr>Mehrwert Szenarium 2</vt:lpstr>
      <vt:lpstr>Minderwert Szenarium 3</vt:lpstr>
      <vt:lpstr>ZGB 206 Minderwert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Meier, Giorgio</dc:creator>
  <cp:lastModifiedBy>Meier, Giorgio</cp:lastModifiedBy>
  <cp:lastPrinted>2019-12-05T15:01:00Z</cp:lastPrinted>
  <dcterms:created xsi:type="dcterms:W3CDTF">2018-09-01T15:25:38Z</dcterms:created>
  <dcterms:modified xsi:type="dcterms:W3CDTF">2020-02-04T16:39:06Z</dcterms:modified>
</cp:coreProperties>
</file>